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tabRatio="916" firstSheet="9" activeTab="20"/>
  </bookViews>
  <sheets>
    <sheet name="OCT-23" sheetId="3" r:id="rId1"/>
    <sheet name="Nov-23" sheetId="2" r:id="rId2"/>
    <sheet name="DEC-2023" sheetId="4" r:id="rId3"/>
    <sheet name="JAN-2024" sheetId="5" r:id="rId4"/>
    <sheet name="OCT23-FEB24" sheetId="6" r:id="rId5"/>
    <sheet name="OCT23 TO APR24" sheetId="12" r:id="rId6"/>
    <sheet name="OCT23 TO JUNE24" sheetId="15" r:id="rId7"/>
    <sheet name="JULY2024" sheetId="16" r:id="rId8"/>
    <sheet name="AUG2024" sheetId="17" r:id="rId9"/>
    <sheet name="OCT2023 TO AUG2024" sheetId="18" r:id="rId10"/>
    <sheet name="SPT" sheetId="23" r:id="rId11"/>
    <sheet name="OCT" sheetId="24" r:id="rId12"/>
    <sheet name="NOV24" sheetId="25" r:id="rId13"/>
    <sheet name="OCT23-NOV24" sheetId="26" r:id="rId14"/>
    <sheet name="DEC" sheetId="29" r:id="rId15"/>
    <sheet name="OCT23-DEC24" sheetId="30" r:id="rId16"/>
    <sheet name="Sheet1" sheetId="31" r:id="rId17"/>
    <sheet name="JAN2025" sheetId="32" r:id="rId18"/>
    <sheet name="CALCULATION" sheetId="8" r:id="rId19"/>
    <sheet name="OCT23-JAN2025" sheetId="33" r:id="rId20"/>
    <sheet name="Sheet2" sheetId="3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<sst xmlns="http://schemas.openxmlformats.org/spreadsheetml/2006/main" count="1919" uniqueCount="252">
  <si>
    <t xml:space="preserve">  </t>
  </si>
  <si>
    <t>2nd  YEAR ATTENDANCE REPORT OF Oct 2023</t>
  </si>
  <si>
    <t>SL NO</t>
  </si>
  <si>
    <t>STUDENTS NAME</t>
  </si>
  <si>
    <t>ROGA NIDANA</t>
  </si>
  <si>
    <t>SWASTHAVRITTA</t>
  </si>
  <si>
    <t>CHARAKA</t>
  </si>
  <si>
    <t>DRAVYA GUNA</t>
  </si>
  <si>
    <t>AGADA TANTRA</t>
  </si>
  <si>
    <t>RASA SHASTRA</t>
  </si>
  <si>
    <t>THEORY NO OF CLASS CONDUCTED                                       TOTAL NO OF CLASS CONDUCTED -14</t>
  </si>
  <si>
    <t>PRACTICALS CLASS CONDUCTED -2</t>
  </si>
  <si>
    <t>THEORY                                       TOTAL NO OF CLASS CONDUCTED -12</t>
  </si>
  <si>
    <t>THEORY                                   TOTAL NO OF CLASS CONDUCTED -16</t>
  </si>
  <si>
    <t>THEORY NO OF CLASS CONDUCTED                                       TOTAL NO OF CLASS CONDUCTED-15</t>
  </si>
  <si>
    <t>PRACTICALS CLASS CONDUCTED -1</t>
  </si>
  <si>
    <t>THEORY                                TOTAL NO OF CLASS CONDUCTED -18</t>
  </si>
  <si>
    <t>PRACTICALS CLASS CONDUCTED-3</t>
  </si>
  <si>
    <t xml:space="preserve">THEORY                                TOTAL NO OF CLASS CONDUCTED -19 </t>
  </si>
  <si>
    <t>TOTAL CLASS ATTENDED</t>
  </si>
  <si>
    <t>CLASS ATTENDED</t>
  </si>
  <si>
    <t>ABHISHEK MISHRA</t>
  </si>
  <si>
    <t>AISHWARYA ADIVEPPA HADAGINAL</t>
  </si>
  <si>
    <t>AMRUTHESHWARI M G</t>
  </si>
  <si>
    <t>AMULYA M</t>
  </si>
  <si>
    <t>ANANYA C H</t>
  </si>
  <si>
    <t>ANANYA G NAYAK</t>
  </si>
  <si>
    <t>e</t>
  </si>
  <si>
    <t>ANVITHA</t>
  </si>
  <si>
    <t>ASHWINI</t>
  </si>
  <si>
    <t>B GOWRISH PRABHU</t>
  </si>
  <si>
    <t>BASAVVA B DHARMANNAVAR</t>
  </si>
  <si>
    <t>CHANDANA KOPPALA</t>
  </si>
  <si>
    <t>DIVYASHREE S M</t>
  </si>
  <si>
    <t>GANESH P GOWDA</t>
  </si>
  <si>
    <t>GANESH R NAIK</t>
  </si>
  <si>
    <t>GUPTA MANSA SATISH</t>
  </si>
  <si>
    <t xml:space="preserve">HARSHA </t>
  </si>
  <si>
    <t>HIMA LATHESH</t>
  </si>
  <si>
    <t>IAN NEIL PINTO</t>
  </si>
  <si>
    <t>JYOTHSNA</t>
  </si>
  <si>
    <t>KARMUR PUNIT MASARIBHAI</t>
  </si>
  <si>
    <t>LAKSHMI M</t>
  </si>
  <si>
    <t>LANKESH</t>
  </si>
  <si>
    <t>LAVYA VIJAY SHETTY</t>
  </si>
  <si>
    <t>M KARTHIK KRISHNA RAJ</t>
  </si>
  <si>
    <t>MANOJ KALLAPPA DOSHAGER</t>
  </si>
  <si>
    <t>MUNNUR ASHLESH</t>
  </si>
  <si>
    <t>MUSKAN SHAMASHUDDIN TERDAL</t>
  </si>
  <si>
    <t>NAVEEDA BODLEKHAN</t>
  </si>
  <si>
    <t>NIDHI PAVITHRA RAO</t>
  </si>
  <si>
    <t>NIREEKSHA RAJENDRA SUVARNA</t>
  </si>
  <si>
    <t>NISARGA JAIN</t>
  </si>
  <si>
    <t>PARINITHA S</t>
  </si>
  <si>
    <t>PATIL PRERANA</t>
  </si>
  <si>
    <t>POOJA R HALANNANAVAR</t>
  </si>
  <si>
    <t>PRAJNA J</t>
  </si>
  <si>
    <t>PRASANNA S M</t>
  </si>
  <si>
    <t>PRAVITHA M S</t>
  </si>
  <si>
    <t>PRERANA</t>
  </si>
  <si>
    <t>RAM KAUSHIK P</t>
  </si>
  <si>
    <t>RANJITA HANUMANTAPPA MARAVALLI</t>
  </si>
  <si>
    <t>RASHMITHA R BANJAN</t>
  </si>
  <si>
    <t>ROJA G M</t>
  </si>
  <si>
    <t>SANDHYA B K</t>
  </si>
  <si>
    <t>SANDHYA S KOTAGI</t>
  </si>
  <si>
    <t>SANJULA S</t>
  </si>
  <si>
    <t>SHREYA</t>
  </si>
  <si>
    <t>SINCHANA H</t>
  </si>
  <si>
    <t>SIRIGIBATHINA GAGANA SRIYA</t>
  </si>
  <si>
    <t>SOWJANYA K C</t>
  </si>
  <si>
    <t>SRI HARI VAISHNAVI S</t>
  </si>
  <si>
    <t>SRINIVAS S</t>
  </si>
  <si>
    <t>SRUSHTITHA SAGARA H G</t>
  </si>
  <si>
    <t>SUJAN S BHANDARY</t>
  </si>
  <si>
    <t>SWASTIKA SHANKAR ALVA</t>
  </si>
  <si>
    <t>VAISHNAVI</t>
  </si>
  <si>
    <t>VARSHA U</t>
  </si>
  <si>
    <t>VEER RITESH SHASHIKANT</t>
  </si>
  <si>
    <t>VISHAL Y RATHOD</t>
  </si>
  <si>
    <t xml:space="preserve">               </t>
  </si>
  <si>
    <t>2nd  YEAR ATTENDANCE REPORT OF Nov 2023</t>
  </si>
  <si>
    <t>Sl.no</t>
  </si>
  <si>
    <t>THEORY NO OF CLASS CONDUCTED                                       TOTAL NO OF CLASS CONDUCTED -11</t>
  </si>
  <si>
    <t>PRACTICALS CLASS CONDUCTED -3</t>
  </si>
  <si>
    <t>PRACTICALS TOTAL CONDUCTED-2</t>
  </si>
  <si>
    <t>THEORY                                        TOTAL NO OF CLASS CONDUCTED -9</t>
  </si>
  <si>
    <t>THEORY NO OF CLASS CONDUCTED                                       TOTAL NO OF CLASS CONDUCTED-12</t>
  </si>
  <si>
    <t>THEORY NO OF CLASS CONDUCTED                                       TOTAL NO OF CLASS CONDUCTED -9</t>
  </si>
  <si>
    <t>PRACTICALS CLASS CONDUCTED -6</t>
  </si>
  <si>
    <t>THEORY                                TOTAL NO OF CLASS CONDUCTED -9</t>
  </si>
  <si>
    <t>PRACTICALS TOTAL NO OF CLASS CONDUCTED-2</t>
  </si>
  <si>
    <t xml:space="preserve">THEORY                                TOTAL NO OF CLASS CONDUCTED-16 </t>
  </si>
  <si>
    <t>ABSENT</t>
  </si>
  <si>
    <t>2nd  YEAR ATTENDANCE REPORT OF DEC 2023</t>
  </si>
  <si>
    <t>PRACTICALS CLASS CONDUCTED -17</t>
  </si>
  <si>
    <t>THEORY                                        TOTAL NO OF CLASS CONDUCTED -11</t>
  </si>
  <si>
    <t>THEORY NO OF CLASS CONDUCTED                                       TOTAL NO OF CLASS CONDUCTED -16</t>
  </si>
  <si>
    <t>THEORY                                TOTAL NO OF CLASS CONDUCTED -17</t>
  </si>
  <si>
    <t>THEORY                                TOTAL NO OF CLASS CONDUCTED-20</t>
  </si>
  <si>
    <t>2nd  YEAR ATTENDANCE REPORT OF JAN 2023</t>
  </si>
  <si>
    <t>THEORY NO OF CLASS CONDUCTED                                       TOTAL NO OF CLASS CONDUCTED -6</t>
  </si>
  <si>
    <t>PRACTICALS CLASS CONDUCTED -12</t>
  </si>
  <si>
    <t>THEORY                                        TOTAL NO OF CLASS CONDUCTED -14</t>
  </si>
  <si>
    <t>PRACTICALS</t>
  </si>
  <si>
    <t>THEORY NO OF CLASS CONDUCTED-12</t>
  </si>
  <si>
    <t>THEORY                                  TOTAL NO OF CLASS CONDUCTED -21</t>
  </si>
  <si>
    <t>THEORY                                TOTAL NO OF CLASS CONDUCTED -10</t>
  </si>
  <si>
    <t>THEORY                                TOTAL NO OF CLASS CONDUCTED-14</t>
  </si>
  <si>
    <t>PRACTICALS CLASS CONDUCTED -5</t>
  </si>
  <si>
    <t xml:space="preserve">SHARADA AYURVEDA MEDICAL COLLEGE  </t>
  </si>
  <si>
    <t>2nd  YEAR ATTENDANCE REPORT OF OCT 2023 TO FEB 2024</t>
  </si>
  <si>
    <t>THEORY   TOTAL NO OF CLASS CONDUCTED -54</t>
  </si>
  <si>
    <t>PRACTICALS CLASS CONDUCTED -(Roll no:(1-20=49)(21-40=47)(41-58=46)</t>
  </si>
  <si>
    <t>THEORY                                        TOTAL NO OF CLASS CONDUCTED=61</t>
  </si>
  <si>
    <t>PRACTICALS CLASS  CONDUCTED -1-20=50,50,49</t>
  </si>
  <si>
    <t>THEORY NO OF CLASS CONDUCTED-72</t>
  </si>
  <si>
    <t>THEORY                                  TOTAL NO OF CLASS CONDUCTED -75</t>
  </si>
  <si>
    <t>PRACTICALS CLASS CONDUCTED -13</t>
  </si>
  <si>
    <t>THEORY                                TOTAL NO OF CLASS CONDUCTED -69</t>
  </si>
  <si>
    <t>PRACTICALS CLASS CONDUCTED -</t>
  </si>
  <si>
    <t>THEORY                                TOTAL NO OF CLASS CONDUCTED-86</t>
  </si>
  <si>
    <t>%</t>
  </si>
  <si>
    <t>2nd  YEAR ATTENDANCE REPORT OF OCT 2023 TO APR 2024</t>
  </si>
  <si>
    <t>THEORY NO OF CLASS CONDUCTED                                       TOTAL NO OF CLASS CONDUCTED -69</t>
  </si>
  <si>
    <t>PRACTICALS CLASS CONDUCTED -(Roll no:(1-20=57)(21-40=59)(41-58=58)</t>
  </si>
  <si>
    <t>THEORY                                        TOTAL NO OF CLASS CONDUCTED -76</t>
  </si>
  <si>
    <t>PRACTICALS CLASS  CONDUCTED -(1-31=14),(31-58=13)</t>
  </si>
  <si>
    <t>THEORY NO OF CLASS CONDUCTED=89</t>
  </si>
  <si>
    <t>THEORY                                  TOTAL NO OF CLASS CONDUCTED -89</t>
  </si>
  <si>
    <t>PRACTICALS CLASS CONDUCTED -(1-40=23)(41-58=17)</t>
  </si>
  <si>
    <t>THEORY                                TOTAL NO OF CLASS CONDUCTED -88</t>
  </si>
  <si>
    <t>PRACTICALS CLASS CONDUCTED -15</t>
  </si>
  <si>
    <t>THEORY                                TOTAL NO OF CLASS CONDUCTED -97</t>
  </si>
  <si>
    <t>PRACTICALS CLASS CONDUCTED -7</t>
  </si>
  <si>
    <t>2nd  YEAR ATTENDANCE REPORT OF OCT 2023 TO JUNE 2024</t>
  </si>
  <si>
    <t>THEORY NO OF CLASS CONDUCTED                                       TOTAL NO OF CLASS CONDUCTED -105</t>
  </si>
  <si>
    <t>PRACTICALS CLASS CONDUCTED -(Roll no:(1-20=63)(21-40=67)(41-58=64)</t>
  </si>
  <si>
    <t>THEORY                                        TOTAL NO OF CLASS CONDUCTED -102</t>
  </si>
  <si>
    <t>PRACTICALS CLASS  CONDUCTED -(1-31=21),(31-58=20)</t>
  </si>
  <si>
    <t>THEORY NO OF CLASS CONDUCTED=121</t>
  </si>
  <si>
    <t>THEORY                                  TOTAL NO OF CLASS CONDUCTED - 117</t>
  </si>
  <si>
    <t>PRACTICALS CLASS CONDUCTED -(1-20=32)(21-30=28)(31-40=30)(41-58=24)</t>
  </si>
  <si>
    <t>THEORY                                TOTAL NO OF CLASS CONDUCTED -115</t>
  </si>
  <si>
    <t>PRACTICALS CLASS CONDUCTED -20</t>
  </si>
  <si>
    <t>THEORY                                TOTAL NO OF CLASS CONDUCTED -127</t>
  </si>
  <si>
    <t>PRACTICALS CLASS CONDUCTED =12</t>
  </si>
  <si>
    <t>2nd  YEAR ATTENDANCE REPORT OF JULY2024</t>
  </si>
  <si>
    <t>THEORY NO OF CLASS CONDUCTED                                       TOTAL NO OF CLASS CONDUCTED - 26</t>
  </si>
  <si>
    <t>PRACTICALS CLASS CONDUCTED -(1-20=8)(21-40=10)(41-58=6)</t>
  </si>
  <si>
    <t>THEORY NO OF CLASS CONDUCTED                                       TOTAL NO OF CLASS CONDUCTED - 16</t>
  </si>
  <si>
    <t>PRACTICALS CLASS  CONDUCTED=6</t>
  </si>
  <si>
    <t>THEORY NO OF CLASS CONDUCTED                                       TOTAL NO OF CLASS CONDUCTED - 27</t>
  </si>
  <si>
    <t>THEORY NO OF CLASS CONDUCTED                                       TOTAL NO OF CLASS CONDUCTED -20</t>
  </si>
  <si>
    <t>PRACTICALS CLASS CONDUCTED -(1-20=8)(21-30=6)(31-40=6)(41-58=8)</t>
  </si>
  <si>
    <t>THEORY NO OF CLASS CONDUCTED                                       TOTAL NO OF CLASS CONDUCTED -22</t>
  </si>
  <si>
    <t>THEORY NO OF CLASS CONDUCTED                                       TOTAL NO OF CLASS CONDUCTED - 14</t>
  </si>
  <si>
    <t>PRACTICALS CLASS CONDUCTED =(1-20=7)(21-40=6)(41-58=9)</t>
  </si>
  <si>
    <t>2nd  YEAR ATTENDANCE REPORT OF AUG 2024</t>
  </si>
  <si>
    <t>THEORY NO OF CLASS CONDUCTED                                       TOTAL NO OF CLASS CONDUCTED -24</t>
  </si>
  <si>
    <t>PRACTICALS CLASS CONDUCTED -(Roll no:(1-20=6)(21-40=8)(41-58=6)</t>
  </si>
  <si>
    <t>THEORY NO OF CLASS CONDUCTED                                       TOTAL NO OF CLASS CONDUCTED - 10</t>
  </si>
  <si>
    <t>PRACTICALS CLASS  CONDUCTED - 6</t>
  </si>
  <si>
    <t>THEORY NO OF CLASS CONDUCTED                                       TOTAL NO OF CLASS CONDUCTED - 22</t>
  </si>
  <si>
    <t>THEORY NO OF CLASS CONDUCTED                                       TOTAL NO OF CLASS CONDUCTED - 15</t>
  </si>
  <si>
    <t>PRACTICALS CLASS CONDUCTED -(1-20=6)(21-40=2(41-58=6)</t>
  </si>
  <si>
    <t>THEORY NO OF CLASS CONDUCTED                                       TOTAL NO OF CLASS CONDUCTED -15</t>
  </si>
  <si>
    <t>THEORY NO OF CLASS CONDUCTED                                       TOTAL NO OF CLASS CONDUCTED -13</t>
  </si>
  <si>
    <t>PRACTICALS CLASS CONDUCTED =(1-20=3)(21-30=4)(41-58=5)</t>
  </si>
  <si>
    <t>2nd  YEAR ATTENDANCE REPORT OF OCT 2023 TO AUG 2024</t>
  </si>
  <si>
    <t>THEORY NO OF CLASS CONDUCTED                                       TOTAL NO OF CLASS CONDUCTED -155</t>
  </si>
  <si>
    <t>PRACTICALS CLASS CONDUCTED -(Roll no:(1-20=77)(21-40=85)(41-58=76)</t>
  </si>
  <si>
    <t>THEORY NO OF CLASS CONDUCTED                                       TOTAL NO OF CLASS CONDUCTED =128</t>
  </si>
  <si>
    <t>PRACTICALS CLASS  CONDUCTED -(1-31=33),(31-58=32)</t>
  </si>
  <si>
    <t>THEORY NO OF CLASS CONDUCTED                                       TOTAL NO OF CLASS CONDUCTED -170</t>
  </si>
  <si>
    <t>THEORY NO OF CLASS CONDUCTED                                       TOTAL NO OF CLASS CONDUCTED -152</t>
  </si>
  <si>
    <t>PRACTICALS CLASS CONDUCTED -(1-20=46)(21-30=36)(31-40=38)(41-58=38)</t>
  </si>
  <si>
    <t>PRACTICALS CLASS CONDUCTED -28</t>
  </si>
  <si>
    <t>THEORY NO OF CLASS CONDUCTED                                       TOTAL NO OF CLASS CONDUCTED =154</t>
  </si>
  <si>
    <t>PRACTICALS CLASS CONDUCTED =(1-40=22)(41-58=26)</t>
  </si>
  <si>
    <t>2nd  YEAR ATTENDANCE REPORT OF SEPT 2024</t>
  </si>
  <si>
    <t>THEORY NO OF CLASS CONDUCTED                                       TOTAL NO OF CLASS CONDUCTED -8</t>
  </si>
  <si>
    <t>PRACTICALS CLASS CONDUCTED -(Roll no:(1-20=4)(21-40=2)(41-58=4)</t>
  </si>
  <si>
    <t>THEORY NO OF CLASS CONDUCTED                                       TOTAL NO OF CLASS CONDUCTED - 8</t>
  </si>
  <si>
    <t>PRACTICALS CLASS  CONDUCTED -4</t>
  </si>
  <si>
    <t>THEORY NO OF CLASS CONDUCTED                                       TOTAL NO OF CLASS CONDUCTED - 13</t>
  </si>
  <si>
    <t>PRACTICALS CLASS CONDUCTED (21-40=4)(41-58=2)</t>
  </si>
  <si>
    <t>THEORY NO OF CLASS CONDUCTED                                       TOTAL NO OF CLASS CONDUCTED -10</t>
  </si>
  <si>
    <t>PRACTICALS CLASS CONDUCTED =(1-20=1)(21-40=2)(41-58=1)</t>
  </si>
  <si>
    <t>2nd  YEAR ATTENDANCE REPORT OF OCT 2024</t>
  </si>
  <si>
    <t>PRACTICALS CLASS CONDUCTED -(Roll no:(1-30=8)(31-58=6)</t>
  </si>
  <si>
    <t>PRACTICALS CLASS CONDUCTED -(1-59=24)</t>
  </si>
  <si>
    <t>PRACTICALS CLASS CONDUCTED -4</t>
  </si>
  <si>
    <t>PRACTICALS CLASS CONDUCTED =(1-20=2)(21-40=2)(41-58=2)</t>
  </si>
  <si>
    <t>2nd  YEAR ATTENDANCE REPORT OF NOV 2024</t>
  </si>
  <si>
    <t>PRACTICALS CLASS CONDUCTED -(Roll no:(1-30=6)(31-58=6)</t>
  </si>
  <si>
    <t>THEORY NO OF CLASS CONDUCTED                                       TOTAL NO OF CLASS CONDUCTED - 7</t>
  </si>
  <si>
    <t>PRACTICALS CLASS  CONDUCTED - 7</t>
  </si>
  <si>
    <t>THEORY NO OF CLASS CONDUCTED                                       TOTAL NO OF CLASS CONDUCTED - 20</t>
  </si>
  <si>
    <t>THEORY NO OF CLASS CONDUCTED                                       TOTAL NO OF CLASS CONDUCTED - 12</t>
  </si>
  <si>
    <t>PRACTICALS CLASS CONDUCTED =(1-59=4)</t>
  </si>
  <si>
    <t>PRACTICALS CLASS CONDUCTED =(1-20=3)(21-40=3)(41-58=3)</t>
  </si>
  <si>
    <t>2nd  YEAR ATTENDANCE REPORT OF OCT 2023 TO NOV 2024</t>
  </si>
  <si>
    <t>THEORY NO OF CLASS CONDUCTED                                       TOTAL NO OF CLASS CONDUCTED -195</t>
  </si>
  <si>
    <t>PRACTICALS CLASS CONDUCTED -(Roll no:(1-20=95)(21-30=95)(31-40=99)41-58=92)</t>
  </si>
  <si>
    <t>THEORY NO OF CLASS CONDUCTED                                       TOTAL NO OF CLASS CONDUCTED =158</t>
  </si>
  <si>
    <t>PRACTICALS CLASS  CONDUCTED -(1-30=50),(31-58=49)</t>
  </si>
  <si>
    <t>THEORY NO OF CLASS CONDUCTED                                       TOTAL NO OF CLASS CONDUCTED -228</t>
  </si>
  <si>
    <t>THEORY NO OF CLASS CONDUCTED                                       TOTAL NO OF CLASS CONDUCTED -191</t>
  </si>
  <si>
    <t>PRACTICALS CLASS CONDUCTED -(1-20=74)(21-30=68)(31-40=70)(41-58=68)</t>
  </si>
  <si>
    <t>THEORY NO OF CLASS CONDUCTED                                       TOTAL NO OF CLASS CONDUCTED -174</t>
  </si>
  <si>
    <t>PRACTICALS CLASS CONDUCTED -38</t>
  </si>
  <si>
    <t>THEORY NO OF CLASS CONDUCTED                                       TOTAL NO OF CLASS CONDUCTED =188</t>
  </si>
  <si>
    <t>PRACTICALS CLASS CONDUCTED =  (1-20=26)(21-40=28)(41-58=30)</t>
  </si>
  <si>
    <t>2nd  YEAR ATTENDANCE REPORT OF DEC 2024</t>
  </si>
  <si>
    <t>PRACTICALS CLASS CONDUCTED -23</t>
  </si>
  <si>
    <t>THEORY NO OF CLASS CONDUCTED                                       TOTAL NO OF CLASS CONDUCTED - 17</t>
  </si>
  <si>
    <t>THEORY NO OF CLASS CONDUCTED                                       TOTAL NO OF CLASS CONDUCTED - 11</t>
  </si>
  <si>
    <t>PRACTICALS CLASS CONDUCTED -(1-59=6)</t>
  </si>
  <si>
    <t>PRACTICALS CLASS CONDUCTED =4</t>
  </si>
  <si>
    <t>2nd  YEAR ATTENDANCE REPORT OF OCT 2023 TO DEC 2024</t>
  </si>
  <si>
    <t>THEORY NO OF CLASS CONDUCTED                                       TOTAL NO OF CLASS CONDUCTED -204</t>
  </si>
  <si>
    <t>PRACTICALS CLASS CONDUCTED -(Roll no:(1-20=117)(21-30=115)(31-40=118)41-58=118)</t>
  </si>
  <si>
    <t>THEORY NO OF CLASS CONDUCTED                                       TOTAL NO OF CLASS CONDUCTED =175</t>
  </si>
  <si>
    <t>PRACTICALS CLASS  CONDUCTED -(1-30=56),(31-58=55)</t>
  </si>
  <si>
    <t>THEORY NO OF CLASS CONDUCTED                                       TOTAL NO OF CLASS CONDUCTED -239</t>
  </si>
  <si>
    <t>PRACTICALS CLASS CONDUCTED -(1-20=80)(21-30=74)(31-40=76)(41-58=74)</t>
  </si>
  <si>
    <t>THEORY NO OF CLASS CONDUCTED                                       TOTAL NO OF CLASS CONDUCTED -184</t>
  </si>
  <si>
    <t>PRACTICALS CLASS CONDUCTED -42</t>
  </si>
  <si>
    <t>THEORY NO OF CLASS CONDUCTED                                       TOTAL NO OF CLASS CONDUCTED =201</t>
  </si>
  <si>
    <t>PRACTICALS CLASS CONDUCTED =  (1-20=32)(21-40=36)(41-58=33)</t>
  </si>
  <si>
    <t>2nd  YEAR ATTENDANCE REPORT OF JAN 2025</t>
  </si>
  <si>
    <t>THEORY NO OF CLASS CONDUCTED                                       TOTAL NO OF CLASS CONDUCTED -7</t>
  </si>
  <si>
    <t>THEORY NO OF CLASS CONDUCTED                                       TOTAL NO OF CLASS CONDUCTED - 4</t>
  </si>
  <si>
    <t>PRACTICALS CLASS  CONDUCTED - 2</t>
  </si>
  <si>
    <t>THEORY NO OF CLASS CONDUCTED                                       TOTAL NO OF CLASS CONDUCTED - 5</t>
  </si>
  <si>
    <t>THEORY NO OF CLASS CONDUCTED                                       TOTAL NO OF CLASS CONDUCTED - 6</t>
  </si>
  <si>
    <t>PRACTICALS CLASS CONDUCTED -(1-59=4)</t>
  </si>
  <si>
    <t>THEORY NO OF CLASS CONDUCTED                                       TOTAL NO OF CLASS CONDUCTED -5</t>
  </si>
  <si>
    <t>THEORY NO OF CLASS CONDUCTED                                       TOTAL NO OF CLASS CONDUCTED -4</t>
  </si>
  <si>
    <t>PRACTICALS CLASS CONDUCTED =(1-58=1)</t>
  </si>
  <si>
    <t>2nd  YEAR ATTENDANCE REPORT OF OCT 2023 TO  JAN 2025</t>
  </si>
  <si>
    <t>THEORY NO OF CLASS CONDUCTED                                       TOTAL NO OF CLASS CONDUCTED -211</t>
  </si>
  <si>
    <t>PRACTICALS CLASS CONDUCTED -(Roll no:(1-20=121)(21-30=118)(31-40=120)41-58=116)</t>
  </si>
  <si>
    <t>PRACTICALS CLASS  CONDUCTED -(1-30=58),(31-58=57)</t>
  </si>
  <si>
    <t>THEORY NO OF CLASS CONDUCTED                                       TOTAL NO OF CLASS CONDUCTED -244</t>
  </si>
  <si>
    <t>THEORY NO OF CLASS CONDUCTED                                       TOTAL NO OF CLASS CONDUCTED -210</t>
  </si>
  <si>
    <t>PRACTICALS CLASS CONDUCTED -(1-20=84)(21-30=78)(31-40=80)(41-58=78)</t>
  </si>
  <si>
    <t>THEORY NO OF CLASS CONDUCTED                                       TOTAL NO OF CLASS CONDUCTED -189</t>
  </si>
  <si>
    <t>PRACTICALS CLASS CONDUCTED -43</t>
  </si>
  <si>
    <t>THEORY NO OF CLASS CONDUCTED                                       TOTAL NO OF CLASS CONDUCTED =205</t>
  </si>
  <si>
    <t>PRACTICALS CLASS CONDUCTED =  (1-20=33)(21-40=36)(41-58=37)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</si>
</sst>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43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4"/>
      <color rgb="FF000000"/>
      <name val="Bookman Old Style"/>
      <charset val="134"/>
    </font>
    <font>
      <b/>
      <sz val="18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6"/>
      <color theme="1"/>
      <name val="Calibri"/>
      <charset val="134"/>
      <scheme val="minor"/>
    </font>
    <font>
      <sz val="9"/>
      <color theme="1"/>
      <name val="Bookman Old Style"/>
      <charset val="134"/>
    </font>
    <font>
      <sz val="9"/>
      <color rgb="FF000000"/>
      <name val="Bookman Old Style"/>
      <charset val="134"/>
    </font>
    <font>
      <sz val="8"/>
      <color rgb="FF000000"/>
      <name val="Bookman Old Style"/>
      <charset val="134"/>
    </font>
    <font>
      <b/>
      <sz val="7"/>
      <color rgb="FF000000"/>
      <name val="Bookman Old Style"/>
      <charset val="134"/>
    </font>
    <font>
      <sz val="11"/>
      <name val="Calibri"/>
      <charset val="134"/>
      <scheme val="minor"/>
    </font>
    <font>
      <sz val="11"/>
      <color theme="1"/>
      <name val="Bookman Old Style"/>
      <charset val="134"/>
    </font>
    <font>
      <b/>
      <sz val="16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000000"/>
      <name val="Bookman Old Style"/>
      <charset val="134"/>
    </font>
    <font>
      <sz val="10"/>
      <color rgb="FF000000"/>
      <name val="Bookman Old Style"/>
      <charset val="134"/>
    </font>
    <font>
      <sz val="14"/>
      <color theme="1"/>
      <name val="Calibri"/>
      <charset val="134"/>
      <scheme val="minor"/>
    </font>
    <font>
      <sz val="10"/>
      <color theme="1"/>
      <name val="Bookman Old Style"/>
      <charset val="134"/>
    </font>
    <font>
      <sz val="16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35" fillId="7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135">
    <xf numFmtId="0" fontId="0" fillId="0" borderId="0" xfId="0"/>
    <xf numFmtId="0" fontId="1" fillId="0" borderId="0" xfId="0" applyFont="1" applyAlignment="1">
      <alignment horizontal="center" vertical="center"/>
    </xf>
    <xf numFmtId="180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left" indent="1"/>
    </xf>
    <xf numFmtId="1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0" fontId="0" fillId="2" borderId="1" xfId="0" applyNumberFormat="1" applyFont="1" applyFill="1" applyBorder="1"/>
    <xf numFmtId="0" fontId="0" fillId="2" borderId="1" xfId="0" applyFont="1" applyFill="1" applyBorder="1"/>
    <xf numFmtId="1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0" fillId="0" borderId="1" xfId="0" applyNumberFormat="1" applyBorder="1"/>
    <xf numFmtId="0" fontId="0" fillId="0" borderId="1" xfId="0" applyBorder="1"/>
    <xf numFmtId="0" fontId="11" fillId="0" borderId="1" xfId="0" applyFont="1" applyBorder="1"/>
    <xf numFmtId="0" fontId="12" fillId="2" borderId="1" xfId="0" applyFont="1" applyFill="1" applyBorder="1"/>
    <xf numFmtId="0" fontId="0" fillId="2" borderId="1" xfId="0" applyNumberFormat="1" applyFill="1" applyBorder="1"/>
    <xf numFmtId="0" fontId="11" fillId="2" borderId="1" xfId="0" applyFont="1" applyFill="1" applyBorder="1"/>
    <xf numFmtId="0" fontId="0" fillId="2" borderId="1" xfId="0" applyFill="1" applyBorder="1"/>
    <xf numFmtId="0" fontId="13" fillId="2" borderId="1" xfId="0" applyFont="1" applyFill="1" applyBorder="1"/>
    <xf numFmtId="0" fontId="10" fillId="0" borderId="1" xfId="0" applyFont="1" applyBorder="1"/>
    <xf numFmtId="0" fontId="12" fillId="0" borderId="1" xfId="0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4" fillId="2" borderId="1" xfId="0" applyNumberFormat="1" applyFont="1" applyFill="1" applyBorder="1"/>
    <xf numFmtId="0" fontId="14" fillId="2" borderId="1" xfId="0" applyFont="1" applyFill="1" applyBorder="1"/>
    <xf numFmtId="0" fontId="10" fillId="0" borderId="1" xfId="0" applyFont="1" applyBorder="1" applyAlignment="1">
      <alignment vertical="top"/>
    </xf>
    <xf numFmtId="1" fontId="1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0" fillId="3" borderId="1" xfId="0" applyNumberFormat="1" applyFill="1" applyBorder="1"/>
    <xf numFmtId="0" fontId="0" fillId="3" borderId="1" xfId="0" applyFill="1" applyBorder="1"/>
    <xf numFmtId="0" fontId="16" fillId="0" borderId="3" xfId="0" applyFont="1" applyBorder="1" applyAlignment="1"/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0" xfId="0" applyFont="1" applyBorder="1" applyAlignment="1"/>
    <xf numFmtId="0" fontId="12" fillId="0" borderId="1" xfId="0" applyFont="1" applyBorder="1"/>
    <xf numFmtId="0" fontId="13" fillId="0" borderId="1" xfId="0" applyFont="1" applyBorder="1"/>
    <xf numFmtId="2" fontId="0" fillId="0" borderId="0" xfId="0" applyNumberFormat="1"/>
    <xf numFmtId="0" fontId="0" fillId="0" borderId="0" xfId="0" applyFill="1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 inden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0" fillId="0" borderId="2" xfId="0" applyFont="1" applyBorder="1"/>
    <xf numFmtId="0" fontId="12" fillId="0" borderId="2" xfId="0" applyFont="1" applyBorder="1" applyAlignment="1">
      <alignment wrapText="1"/>
    </xf>
    <xf numFmtId="0" fontId="10" fillId="0" borderId="2" xfId="0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6" fillId="0" borderId="7" xfId="0" applyFont="1" applyBorder="1" applyAlignment="1"/>
    <xf numFmtId="0" fontId="16" fillId="0" borderId="9" xfId="0" applyFont="1" applyBorder="1" applyAlignment="1"/>
    <xf numFmtId="0" fontId="7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left" indent="1"/>
    </xf>
    <xf numFmtId="0" fontId="0" fillId="0" borderId="0" xfId="0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5" fillId="0" borderId="1" xfId="0" applyFont="1" applyBorder="1"/>
    <xf numFmtId="0" fontId="20" fillId="0" borderId="1" xfId="0" applyFont="1" applyBorder="1"/>
    <xf numFmtId="0" fontId="15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2" fillId="0" borderId="1" xfId="0" applyFont="1" applyBorder="1"/>
    <xf numFmtId="0" fontId="22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8" xfId="0" applyFill="1" applyBorder="1"/>
    <xf numFmtId="0" fontId="2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3" xfId="0" applyFont="1" applyBorder="1"/>
    <xf numFmtId="0" fontId="19" fillId="0" borderId="14" xfId="0" applyFont="1" applyBorder="1" applyAlignment="1">
      <alignment wrapText="1"/>
    </xf>
    <xf numFmtId="0" fontId="19" fillId="0" borderId="14" xfId="0" applyFont="1" applyBorder="1"/>
    <xf numFmtId="0" fontId="15" fillId="0" borderId="14" xfId="0" applyFont="1" applyBorder="1"/>
    <xf numFmtId="0" fontId="15" fillId="0" borderId="15" xfId="0" applyFont="1" applyBorder="1" applyAlignment="1">
      <alignment vertical="top"/>
    </xf>
    <xf numFmtId="0" fontId="15" fillId="0" borderId="14" xfId="0" applyFont="1" applyBorder="1" applyAlignme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opLeftCell="A3" workbookViewId="0">
      <selection activeCell="C14" sqref="C14"/>
    </sheetView>
  </sheetViews>
  <sheetFormatPr defaultColWidth="9" defaultRowHeight="15"/>
  <cols>
    <col min="1" max="1" width="5.28571428571429" customWidth="1"/>
    <col min="2" max="2" width="33" customWidth="1"/>
    <col min="3" max="3" width="15.7142857142857" customWidth="1"/>
    <col min="4" max="4" width="13.8571428571429" customWidth="1"/>
    <col min="5" max="5" width="15.7142857142857" customWidth="1"/>
    <col min="6" max="6" width="11.8571428571429" customWidth="1"/>
    <col min="7" max="7" width="12.1428571428571" customWidth="1"/>
    <col min="8" max="8" width="11" customWidth="1"/>
    <col min="9" max="9" width="14.5714285714286" customWidth="1"/>
    <col min="10" max="10" width="0.142857142857143" customWidth="1"/>
    <col min="12" max="12" width="5.71428571428571" customWidth="1"/>
    <col min="13" max="13" width="15.5714285714286" customWidth="1"/>
  </cols>
  <sheetData>
    <row r="1" spans="1:1">
      <c r="A1" t="s">
        <v>0</v>
      </c>
    </row>
    <row r="2" ht="21" spans="4:6">
      <c r="D2" s="115" t="s">
        <v>1</v>
      </c>
      <c r="E2" s="115"/>
      <c r="F2" s="115"/>
    </row>
    <row r="3" ht="38.25" customHeight="1" spans="1:13">
      <c r="A3" s="92" t="s">
        <v>2</v>
      </c>
      <c r="B3" s="116" t="s">
        <v>3</v>
      </c>
      <c r="C3" s="117" t="s">
        <v>4</v>
      </c>
      <c r="D3" s="117"/>
      <c r="E3" s="117" t="s">
        <v>5</v>
      </c>
      <c r="F3" s="117" t="s">
        <v>6</v>
      </c>
      <c r="G3" s="134" t="s">
        <v>7</v>
      </c>
      <c r="H3" s="134"/>
      <c r="I3" s="117" t="s">
        <v>8</v>
      </c>
      <c r="J3" s="117"/>
      <c r="K3" s="117"/>
      <c r="L3" s="117"/>
      <c r="M3" t="s">
        <v>9</v>
      </c>
    </row>
    <row r="4" ht="70.5" customHeight="1" spans="3:14">
      <c r="C4" s="118" t="s">
        <v>10</v>
      </c>
      <c r="D4" s="118" t="s">
        <v>11</v>
      </c>
      <c r="E4" s="120" t="s">
        <v>12</v>
      </c>
      <c r="F4" s="120" t="s">
        <v>13</v>
      </c>
      <c r="G4" s="120" t="s">
        <v>14</v>
      </c>
      <c r="H4" s="118" t="s">
        <v>15</v>
      </c>
      <c r="I4" s="130" t="s">
        <v>16</v>
      </c>
      <c r="J4" s="130"/>
      <c r="K4" s="130" t="s">
        <v>17</v>
      </c>
      <c r="L4" s="130"/>
      <c r="M4" s="131" t="s">
        <v>18</v>
      </c>
      <c r="N4" s="131"/>
    </row>
    <row r="5" ht="57" customHeight="1" spans="3:14">
      <c r="C5" s="122" t="s">
        <v>19</v>
      </c>
      <c r="D5" s="123" t="s">
        <v>19</v>
      </c>
      <c r="E5" s="122" t="s">
        <v>19</v>
      </c>
      <c r="F5" s="122" t="s">
        <v>19</v>
      </c>
      <c r="G5" s="122" t="s">
        <v>19</v>
      </c>
      <c r="H5" s="123" t="s">
        <v>19</v>
      </c>
      <c r="I5" s="130" t="s">
        <v>20</v>
      </c>
      <c r="J5" s="130"/>
      <c r="K5" s="130" t="s">
        <v>20</v>
      </c>
      <c r="L5" s="130"/>
      <c r="M5" s="92" t="s">
        <v>20</v>
      </c>
      <c r="N5" s="92"/>
    </row>
    <row r="6" ht="15.75" spans="1:13">
      <c r="A6" s="91">
        <v>1</v>
      </c>
      <c r="B6" s="124" t="s">
        <v>21</v>
      </c>
      <c r="C6">
        <v>12</v>
      </c>
      <c r="D6">
        <v>1</v>
      </c>
      <c r="E6">
        <v>9</v>
      </c>
      <c r="F6">
        <v>13</v>
      </c>
      <c r="G6">
        <v>10</v>
      </c>
      <c r="H6">
        <v>1</v>
      </c>
      <c r="I6">
        <v>14</v>
      </c>
      <c r="K6">
        <v>3</v>
      </c>
      <c r="M6">
        <v>16</v>
      </c>
    </row>
    <row r="7" ht="30.75" spans="1:13">
      <c r="A7" s="91">
        <v>2</v>
      </c>
      <c r="B7" s="125" t="s">
        <v>22</v>
      </c>
      <c r="C7">
        <v>13</v>
      </c>
      <c r="D7">
        <v>2</v>
      </c>
      <c r="E7">
        <v>11</v>
      </c>
      <c r="F7">
        <v>16</v>
      </c>
      <c r="G7">
        <v>15</v>
      </c>
      <c r="H7">
        <v>1</v>
      </c>
      <c r="I7">
        <v>16</v>
      </c>
      <c r="K7">
        <v>3</v>
      </c>
      <c r="M7">
        <v>15</v>
      </c>
    </row>
    <row r="8" ht="15.75" spans="1:13">
      <c r="A8" s="91">
        <v>3</v>
      </c>
      <c r="B8" s="126" t="s">
        <v>23</v>
      </c>
      <c r="C8">
        <v>13</v>
      </c>
      <c r="D8">
        <v>2</v>
      </c>
      <c r="E8">
        <v>10</v>
      </c>
      <c r="F8">
        <v>15</v>
      </c>
      <c r="G8">
        <v>13</v>
      </c>
      <c r="H8">
        <v>1</v>
      </c>
      <c r="I8">
        <v>16</v>
      </c>
      <c r="K8">
        <v>2</v>
      </c>
      <c r="M8">
        <v>16</v>
      </c>
    </row>
    <row r="9" ht="15.75" spans="1:13">
      <c r="A9" s="91">
        <v>4</v>
      </c>
      <c r="B9" s="126" t="s">
        <v>24</v>
      </c>
      <c r="C9">
        <v>14</v>
      </c>
      <c r="D9">
        <v>2</v>
      </c>
      <c r="E9">
        <v>12</v>
      </c>
      <c r="F9">
        <v>16</v>
      </c>
      <c r="G9">
        <v>14</v>
      </c>
      <c r="H9">
        <v>1</v>
      </c>
      <c r="I9">
        <v>18</v>
      </c>
      <c r="K9" s="47">
        <v>2</v>
      </c>
      <c r="L9" s="47"/>
      <c r="M9">
        <v>15</v>
      </c>
    </row>
    <row r="10" ht="15.75" spans="1:13">
      <c r="A10" s="91">
        <v>5</v>
      </c>
      <c r="B10" s="126" t="s">
        <v>25</v>
      </c>
      <c r="C10">
        <v>13</v>
      </c>
      <c r="D10">
        <v>2</v>
      </c>
      <c r="E10">
        <v>11</v>
      </c>
      <c r="F10">
        <v>15</v>
      </c>
      <c r="G10">
        <v>13</v>
      </c>
      <c r="H10">
        <v>1</v>
      </c>
      <c r="I10">
        <v>16</v>
      </c>
      <c r="K10" s="47">
        <v>2</v>
      </c>
      <c r="L10" s="47"/>
      <c r="M10">
        <v>18</v>
      </c>
    </row>
    <row r="11" ht="15.75" spans="1:13">
      <c r="A11" s="91">
        <v>6</v>
      </c>
      <c r="B11" s="126" t="s">
        <v>26</v>
      </c>
      <c r="C11">
        <v>14</v>
      </c>
      <c r="D11">
        <v>2</v>
      </c>
      <c r="E11">
        <v>12</v>
      </c>
      <c r="F11">
        <v>16</v>
      </c>
      <c r="G11">
        <v>15</v>
      </c>
      <c r="H11">
        <v>1</v>
      </c>
      <c r="I11">
        <v>18</v>
      </c>
      <c r="K11" s="47" t="s">
        <v>27</v>
      </c>
      <c r="L11" s="47"/>
      <c r="M11">
        <v>17</v>
      </c>
    </row>
    <row r="12" ht="15.75" spans="1:13">
      <c r="A12" s="91">
        <v>7</v>
      </c>
      <c r="B12" s="126" t="s">
        <v>28</v>
      </c>
      <c r="C12">
        <v>14</v>
      </c>
      <c r="D12">
        <v>2</v>
      </c>
      <c r="E12">
        <v>12</v>
      </c>
      <c r="F12">
        <v>16</v>
      </c>
      <c r="G12">
        <v>15</v>
      </c>
      <c r="H12">
        <v>1</v>
      </c>
      <c r="I12">
        <v>18</v>
      </c>
      <c r="K12" s="47">
        <v>2</v>
      </c>
      <c r="L12" s="47"/>
      <c r="M12">
        <v>15</v>
      </c>
    </row>
    <row r="13" ht="15.75" spans="1:13">
      <c r="A13" s="91">
        <v>8</v>
      </c>
      <c r="B13" s="126" t="s">
        <v>29</v>
      </c>
      <c r="C13">
        <v>14</v>
      </c>
      <c r="D13">
        <v>2</v>
      </c>
      <c r="E13">
        <v>11</v>
      </c>
      <c r="F13">
        <v>16</v>
      </c>
      <c r="G13">
        <v>15</v>
      </c>
      <c r="H13">
        <v>1</v>
      </c>
      <c r="I13">
        <v>18</v>
      </c>
      <c r="K13" s="47">
        <v>3</v>
      </c>
      <c r="L13" s="47"/>
      <c r="M13">
        <v>19</v>
      </c>
    </row>
    <row r="14" ht="15.75" spans="1:13">
      <c r="A14" s="91">
        <v>9</v>
      </c>
      <c r="B14" s="126" t="s">
        <v>30</v>
      </c>
      <c r="C14">
        <v>14</v>
      </c>
      <c r="D14">
        <v>2</v>
      </c>
      <c r="E14">
        <v>12</v>
      </c>
      <c r="F14">
        <v>16</v>
      </c>
      <c r="G14">
        <v>15</v>
      </c>
      <c r="H14">
        <v>1</v>
      </c>
      <c r="I14">
        <v>17</v>
      </c>
      <c r="K14" s="47">
        <v>2</v>
      </c>
      <c r="L14" s="47"/>
      <c r="M14">
        <v>19</v>
      </c>
    </row>
    <row r="15" ht="15.75" spans="1:13">
      <c r="A15" s="91">
        <v>10</v>
      </c>
      <c r="B15" s="126" t="s">
        <v>31</v>
      </c>
      <c r="C15">
        <v>11</v>
      </c>
      <c r="D15">
        <v>2</v>
      </c>
      <c r="E15">
        <v>12</v>
      </c>
      <c r="F15">
        <v>15</v>
      </c>
      <c r="G15">
        <v>11</v>
      </c>
      <c r="H15">
        <v>1</v>
      </c>
      <c r="I15">
        <v>18</v>
      </c>
      <c r="K15" s="47">
        <v>3</v>
      </c>
      <c r="L15" s="47"/>
      <c r="M15">
        <v>15</v>
      </c>
    </row>
    <row r="16" ht="15.75" spans="1:13">
      <c r="A16" s="91">
        <v>11</v>
      </c>
      <c r="B16" s="126" t="s">
        <v>32</v>
      </c>
      <c r="C16">
        <v>14</v>
      </c>
      <c r="D16">
        <v>2</v>
      </c>
      <c r="E16">
        <v>11</v>
      </c>
      <c r="F16">
        <v>14</v>
      </c>
      <c r="G16">
        <v>15</v>
      </c>
      <c r="H16">
        <v>1</v>
      </c>
      <c r="I16">
        <v>18</v>
      </c>
      <c r="K16" s="47">
        <v>3</v>
      </c>
      <c r="L16" s="47"/>
      <c r="M16">
        <v>14</v>
      </c>
    </row>
    <row r="17" ht="15.75" spans="1:13">
      <c r="A17" s="91">
        <v>12</v>
      </c>
      <c r="B17" s="126" t="s">
        <v>33</v>
      </c>
      <c r="C17">
        <v>12</v>
      </c>
      <c r="D17">
        <v>2</v>
      </c>
      <c r="E17">
        <v>11</v>
      </c>
      <c r="F17">
        <v>15</v>
      </c>
      <c r="G17">
        <v>10</v>
      </c>
      <c r="H17">
        <v>0</v>
      </c>
      <c r="I17">
        <v>15</v>
      </c>
      <c r="K17" s="47">
        <v>2</v>
      </c>
      <c r="L17" s="47"/>
      <c r="M17">
        <v>15</v>
      </c>
    </row>
    <row r="18" ht="15.75" spans="1:13">
      <c r="A18" s="91">
        <v>13</v>
      </c>
      <c r="B18" s="126" t="s">
        <v>34</v>
      </c>
      <c r="C18">
        <v>11</v>
      </c>
      <c r="D18">
        <v>2</v>
      </c>
      <c r="E18">
        <v>11</v>
      </c>
      <c r="F18">
        <v>14</v>
      </c>
      <c r="G18">
        <v>13</v>
      </c>
      <c r="H18">
        <v>1</v>
      </c>
      <c r="I18" s="49">
        <v>16</v>
      </c>
      <c r="J18" s="49"/>
      <c r="K18" s="47">
        <v>3</v>
      </c>
      <c r="L18" s="47"/>
      <c r="M18">
        <v>16</v>
      </c>
    </row>
    <row r="19" ht="15.75" spans="1:13">
      <c r="A19" s="91">
        <v>14</v>
      </c>
      <c r="B19" s="126" t="s">
        <v>35</v>
      </c>
      <c r="C19">
        <v>12</v>
      </c>
      <c r="D19">
        <v>2</v>
      </c>
      <c r="E19">
        <v>9</v>
      </c>
      <c r="F19">
        <v>15</v>
      </c>
      <c r="G19">
        <v>12</v>
      </c>
      <c r="H19">
        <v>0</v>
      </c>
      <c r="I19" s="49">
        <v>16</v>
      </c>
      <c r="J19" s="49"/>
      <c r="K19" s="47">
        <v>3</v>
      </c>
      <c r="L19" s="47"/>
      <c r="M19">
        <v>17</v>
      </c>
    </row>
    <row r="20" ht="15.75" spans="1:13">
      <c r="A20" s="91">
        <v>15</v>
      </c>
      <c r="B20" s="126" t="s">
        <v>36</v>
      </c>
      <c r="C20">
        <v>13</v>
      </c>
      <c r="D20">
        <v>2</v>
      </c>
      <c r="E20">
        <v>12</v>
      </c>
      <c r="F20">
        <v>15</v>
      </c>
      <c r="G20">
        <v>14</v>
      </c>
      <c r="H20">
        <v>1</v>
      </c>
      <c r="I20" s="49">
        <v>16</v>
      </c>
      <c r="J20" s="49"/>
      <c r="K20" s="47">
        <v>2</v>
      </c>
      <c r="L20" s="47"/>
      <c r="M20">
        <v>16</v>
      </c>
    </row>
    <row r="21" ht="15.75" spans="1:13">
      <c r="A21" s="91">
        <v>16</v>
      </c>
      <c r="B21" s="126" t="s">
        <v>37</v>
      </c>
      <c r="C21">
        <v>13</v>
      </c>
      <c r="D21">
        <v>2</v>
      </c>
      <c r="E21">
        <v>12</v>
      </c>
      <c r="F21">
        <v>15</v>
      </c>
      <c r="G21">
        <v>15</v>
      </c>
      <c r="H21">
        <v>1</v>
      </c>
      <c r="I21" s="49">
        <v>17</v>
      </c>
      <c r="J21" s="49"/>
      <c r="K21" s="47">
        <v>2</v>
      </c>
      <c r="L21" s="47"/>
      <c r="M21">
        <v>17</v>
      </c>
    </row>
    <row r="22" ht="15.75" spans="1:13">
      <c r="A22" s="91">
        <v>17</v>
      </c>
      <c r="B22" s="126" t="s">
        <v>38</v>
      </c>
      <c r="C22">
        <v>11</v>
      </c>
      <c r="D22">
        <v>2</v>
      </c>
      <c r="E22">
        <v>10</v>
      </c>
      <c r="F22">
        <v>13</v>
      </c>
      <c r="G22">
        <v>11</v>
      </c>
      <c r="H22">
        <v>1</v>
      </c>
      <c r="I22" s="49">
        <v>17</v>
      </c>
      <c r="J22" s="49"/>
      <c r="K22" s="47">
        <v>2</v>
      </c>
      <c r="L22" s="47"/>
      <c r="M22">
        <v>15</v>
      </c>
    </row>
    <row r="23" ht="15.75" spans="1:13">
      <c r="A23" s="91">
        <v>18</v>
      </c>
      <c r="B23" s="126" t="s">
        <v>39</v>
      </c>
      <c r="C23">
        <v>14</v>
      </c>
      <c r="D23">
        <v>2</v>
      </c>
      <c r="E23">
        <v>11</v>
      </c>
      <c r="F23">
        <v>15</v>
      </c>
      <c r="G23">
        <v>15</v>
      </c>
      <c r="H23">
        <v>1</v>
      </c>
      <c r="I23" s="49">
        <v>16</v>
      </c>
      <c r="J23" s="49"/>
      <c r="K23" s="47">
        <v>2</v>
      </c>
      <c r="L23" s="47"/>
      <c r="M23">
        <v>17</v>
      </c>
    </row>
    <row r="24" ht="15.75" spans="1:13">
      <c r="A24" s="91">
        <v>19</v>
      </c>
      <c r="B24" s="126" t="s">
        <v>40</v>
      </c>
      <c r="C24">
        <v>13</v>
      </c>
      <c r="D24">
        <v>2</v>
      </c>
      <c r="E24">
        <v>12</v>
      </c>
      <c r="F24">
        <v>15</v>
      </c>
      <c r="G24">
        <v>14</v>
      </c>
      <c r="H24">
        <v>1</v>
      </c>
      <c r="I24" s="49">
        <v>17</v>
      </c>
      <c r="J24" s="49"/>
      <c r="K24" s="47">
        <v>1</v>
      </c>
      <c r="L24" s="47"/>
      <c r="M24">
        <v>14</v>
      </c>
    </row>
    <row r="25" ht="15.75" spans="1:13">
      <c r="A25" s="91">
        <v>20</v>
      </c>
      <c r="B25" s="126" t="s">
        <v>41</v>
      </c>
      <c r="C25">
        <v>13</v>
      </c>
      <c r="D25">
        <v>2</v>
      </c>
      <c r="E25">
        <v>11</v>
      </c>
      <c r="F25">
        <v>13</v>
      </c>
      <c r="G25">
        <v>14</v>
      </c>
      <c r="H25">
        <v>1</v>
      </c>
      <c r="I25" s="49">
        <v>15</v>
      </c>
      <c r="J25" s="49"/>
      <c r="K25" s="47">
        <v>2</v>
      </c>
      <c r="L25" s="47"/>
      <c r="M25">
        <v>16</v>
      </c>
    </row>
    <row r="26" ht="15.75" spans="1:13">
      <c r="A26" s="91">
        <v>21</v>
      </c>
      <c r="B26" s="126" t="s">
        <v>42</v>
      </c>
      <c r="C26">
        <v>13</v>
      </c>
      <c r="D26">
        <v>2</v>
      </c>
      <c r="E26">
        <v>11</v>
      </c>
      <c r="F26">
        <v>16</v>
      </c>
      <c r="G26">
        <v>15</v>
      </c>
      <c r="H26">
        <v>1</v>
      </c>
      <c r="I26" s="49">
        <v>18</v>
      </c>
      <c r="J26" s="49"/>
      <c r="K26" s="47">
        <v>2</v>
      </c>
      <c r="L26" s="47"/>
      <c r="M26">
        <v>15</v>
      </c>
    </row>
    <row r="27" ht="15.75" spans="1:13">
      <c r="A27" s="91">
        <v>22</v>
      </c>
      <c r="B27" s="126" t="s">
        <v>43</v>
      </c>
      <c r="C27">
        <v>13</v>
      </c>
      <c r="D27">
        <v>2</v>
      </c>
      <c r="E27">
        <v>12</v>
      </c>
      <c r="F27">
        <v>16</v>
      </c>
      <c r="G27">
        <v>15</v>
      </c>
      <c r="H27">
        <v>1</v>
      </c>
      <c r="I27" s="49">
        <v>16</v>
      </c>
      <c r="J27" s="49"/>
      <c r="K27" s="47">
        <v>3</v>
      </c>
      <c r="L27" s="47"/>
      <c r="M27">
        <v>17</v>
      </c>
    </row>
    <row r="28" ht="15.75" spans="1:13">
      <c r="A28" s="91">
        <v>23</v>
      </c>
      <c r="B28" s="126" t="s">
        <v>44</v>
      </c>
      <c r="C28">
        <v>14</v>
      </c>
      <c r="D28">
        <v>2</v>
      </c>
      <c r="E28">
        <v>12</v>
      </c>
      <c r="F28">
        <v>16</v>
      </c>
      <c r="G28">
        <v>15</v>
      </c>
      <c r="H28">
        <v>1</v>
      </c>
      <c r="I28" s="49">
        <v>18</v>
      </c>
      <c r="J28" s="49"/>
      <c r="K28" s="47">
        <v>3</v>
      </c>
      <c r="L28" s="47"/>
      <c r="M28">
        <v>18</v>
      </c>
    </row>
    <row r="29" ht="15.75" spans="1:13">
      <c r="A29" s="91">
        <v>24</v>
      </c>
      <c r="B29" s="126" t="s">
        <v>45</v>
      </c>
      <c r="C29">
        <v>14</v>
      </c>
      <c r="D29">
        <v>2</v>
      </c>
      <c r="E29">
        <v>12</v>
      </c>
      <c r="F29">
        <v>16</v>
      </c>
      <c r="G29">
        <v>15</v>
      </c>
      <c r="H29">
        <v>1</v>
      </c>
      <c r="I29" s="49">
        <v>17</v>
      </c>
      <c r="J29" s="49"/>
      <c r="K29" s="47">
        <v>2</v>
      </c>
      <c r="L29" s="47"/>
      <c r="M29">
        <v>17</v>
      </c>
    </row>
    <row r="30" ht="15.75" spans="1:13">
      <c r="A30" s="91">
        <v>25</v>
      </c>
      <c r="B30" s="126" t="s">
        <v>46</v>
      </c>
      <c r="C30">
        <v>10</v>
      </c>
      <c r="D30">
        <v>1</v>
      </c>
      <c r="E30">
        <v>8</v>
      </c>
      <c r="F30">
        <v>13</v>
      </c>
      <c r="G30">
        <v>11</v>
      </c>
      <c r="H30" s="47">
        <v>1</v>
      </c>
      <c r="I30" s="49">
        <v>11</v>
      </c>
      <c r="J30" s="49"/>
      <c r="K30" s="47">
        <v>2</v>
      </c>
      <c r="L30" s="47"/>
      <c r="M30">
        <v>11</v>
      </c>
    </row>
    <row r="31" ht="15.75" spans="1:13">
      <c r="A31" s="91">
        <v>26</v>
      </c>
      <c r="B31" s="127" t="s">
        <v>47</v>
      </c>
      <c r="C31">
        <v>12</v>
      </c>
      <c r="D31">
        <v>2</v>
      </c>
      <c r="E31">
        <v>11</v>
      </c>
      <c r="F31">
        <v>13</v>
      </c>
      <c r="G31">
        <v>12</v>
      </c>
      <c r="H31" s="47">
        <v>1</v>
      </c>
      <c r="I31" s="49">
        <v>11</v>
      </c>
      <c r="J31" s="49"/>
      <c r="K31" s="47">
        <v>2</v>
      </c>
      <c r="L31" s="47"/>
      <c r="M31">
        <v>16</v>
      </c>
    </row>
    <row r="32" ht="15.75" spans="1:13">
      <c r="A32" s="91">
        <v>27</v>
      </c>
      <c r="B32" s="126" t="s">
        <v>48</v>
      </c>
      <c r="C32">
        <v>11</v>
      </c>
      <c r="D32">
        <v>2</v>
      </c>
      <c r="E32">
        <v>11</v>
      </c>
      <c r="F32">
        <v>13</v>
      </c>
      <c r="G32">
        <v>13</v>
      </c>
      <c r="H32" s="47">
        <v>1</v>
      </c>
      <c r="I32" s="49">
        <v>17</v>
      </c>
      <c r="J32" s="49"/>
      <c r="K32" s="47">
        <v>2</v>
      </c>
      <c r="L32" s="47"/>
      <c r="M32">
        <v>14</v>
      </c>
    </row>
    <row r="33" ht="15.75" spans="1:13">
      <c r="A33" s="91">
        <v>28</v>
      </c>
      <c r="B33" s="126" t="s">
        <v>49</v>
      </c>
      <c r="C33">
        <v>13</v>
      </c>
      <c r="D33">
        <v>2</v>
      </c>
      <c r="E33">
        <v>12</v>
      </c>
      <c r="F33">
        <v>14</v>
      </c>
      <c r="G33">
        <v>14</v>
      </c>
      <c r="H33" s="47">
        <v>1</v>
      </c>
      <c r="I33" s="49">
        <v>17</v>
      </c>
      <c r="J33" s="49"/>
      <c r="K33" s="47">
        <v>2</v>
      </c>
      <c r="L33" s="47"/>
      <c r="M33">
        <v>18</v>
      </c>
    </row>
    <row r="34" ht="15.75" spans="1:13">
      <c r="A34" s="91">
        <v>29</v>
      </c>
      <c r="B34" s="126" t="s">
        <v>50</v>
      </c>
      <c r="C34">
        <v>13</v>
      </c>
      <c r="D34">
        <v>2</v>
      </c>
      <c r="E34">
        <v>10</v>
      </c>
      <c r="F34">
        <v>15</v>
      </c>
      <c r="G34">
        <v>15</v>
      </c>
      <c r="H34" s="47">
        <v>1</v>
      </c>
      <c r="I34" s="49">
        <v>16</v>
      </c>
      <c r="J34" s="49"/>
      <c r="K34" s="47">
        <v>2</v>
      </c>
      <c r="L34" s="47"/>
      <c r="M34">
        <v>15</v>
      </c>
    </row>
    <row r="35" ht="15.75" spans="1:13">
      <c r="A35" s="91">
        <v>30</v>
      </c>
      <c r="B35" s="126" t="s">
        <v>51</v>
      </c>
      <c r="C35">
        <v>13</v>
      </c>
      <c r="D35">
        <v>2</v>
      </c>
      <c r="E35">
        <v>11</v>
      </c>
      <c r="F35">
        <v>15</v>
      </c>
      <c r="G35">
        <v>15</v>
      </c>
      <c r="H35" s="47">
        <v>1</v>
      </c>
      <c r="I35" s="49">
        <v>17</v>
      </c>
      <c r="J35" s="49"/>
      <c r="K35" s="47">
        <v>3</v>
      </c>
      <c r="L35" s="47"/>
      <c r="M35">
        <v>15</v>
      </c>
    </row>
    <row r="36" ht="15.75" spans="1:13">
      <c r="A36" s="91">
        <v>31</v>
      </c>
      <c r="B36" s="126" t="s">
        <v>52</v>
      </c>
      <c r="C36">
        <v>13</v>
      </c>
      <c r="D36">
        <v>2</v>
      </c>
      <c r="E36">
        <v>11</v>
      </c>
      <c r="F36">
        <v>14</v>
      </c>
      <c r="G36">
        <v>15</v>
      </c>
      <c r="H36" s="47">
        <v>1</v>
      </c>
      <c r="I36" s="49">
        <v>17</v>
      </c>
      <c r="J36" s="49"/>
      <c r="K36" s="47">
        <v>3</v>
      </c>
      <c r="L36" s="47"/>
      <c r="M36">
        <v>17</v>
      </c>
    </row>
    <row r="37" ht="15.75" spans="1:13">
      <c r="A37" s="91">
        <v>32</v>
      </c>
      <c r="B37" s="126" t="s">
        <v>53</v>
      </c>
      <c r="C37">
        <v>14</v>
      </c>
      <c r="D37">
        <v>1</v>
      </c>
      <c r="E37">
        <v>11</v>
      </c>
      <c r="F37">
        <v>14</v>
      </c>
      <c r="G37">
        <v>14</v>
      </c>
      <c r="H37" s="47">
        <v>1</v>
      </c>
      <c r="I37" s="49">
        <v>16</v>
      </c>
      <c r="J37" s="49"/>
      <c r="K37" s="47">
        <v>3</v>
      </c>
      <c r="L37" s="47"/>
      <c r="M37">
        <v>18</v>
      </c>
    </row>
    <row r="38" ht="15.75" spans="1:13">
      <c r="A38" s="91">
        <v>33</v>
      </c>
      <c r="B38" s="126" t="s">
        <v>54</v>
      </c>
      <c r="C38">
        <v>14</v>
      </c>
      <c r="D38">
        <v>2</v>
      </c>
      <c r="E38">
        <v>11</v>
      </c>
      <c r="F38">
        <v>14</v>
      </c>
      <c r="G38">
        <v>15</v>
      </c>
      <c r="H38" s="47">
        <v>1</v>
      </c>
      <c r="I38" s="49">
        <v>17</v>
      </c>
      <c r="J38" s="49"/>
      <c r="K38" s="47">
        <v>3</v>
      </c>
      <c r="L38" s="47"/>
      <c r="M38">
        <v>18</v>
      </c>
    </row>
    <row r="39" ht="15.75" spans="1:13">
      <c r="A39" s="91">
        <v>34</v>
      </c>
      <c r="B39" s="126" t="s">
        <v>55</v>
      </c>
      <c r="C39">
        <v>14</v>
      </c>
      <c r="D39">
        <v>2</v>
      </c>
      <c r="E39">
        <v>12</v>
      </c>
      <c r="F39">
        <v>16</v>
      </c>
      <c r="G39">
        <v>15</v>
      </c>
      <c r="H39" s="47">
        <v>1</v>
      </c>
      <c r="I39" s="49">
        <v>18</v>
      </c>
      <c r="J39" s="49"/>
      <c r="K39" s="47">
        <v>2</v>
      </c>
      <c r="L39" s="47"/>
      <c r="M39">
        <v>19</v>
      </c>
    </row>
    <row r="40" ht="15.75" spans="1:13">
      <c r="A40" s="91">
        <v>35</v>
      </c>
      <c r="B40" s="126" t="s">
        <v>56</v>
      </c>
      <c r="C40">
        <v>14</v>
      </c>
      <c r="D40">
        <v>2</v>
      </c>
      <c r="E40">
        <v>12</v>
      </c>
      <c r="F40">
        <v>16</v>
      </c>
      <c r="G40">
        <v>15</v>
      </c>
      <c r="H40" s="47">
        <v>1</v>
      </c>
      <c r="I40" s="49">
        <v>18</v>
      </c>
      <c r="J40" s="49"/>
      <c r="K40" s="47">
        <v>3</v>
      </c>
      <c r="L40" s="47"/>
      <c r="M40">
        <v>18</v>
      </c>
    </row>
    <row r="41" ht="15.75" spans="1:13">
      <c r="A41" s="91">
        <v>36</v>
      </c>
      <c r="B41" s="126" t="s">
        <v>57</v>
      </c>
      <c r="C41">
        <v>11</v>
      </c>
      <c r="D41">
        <v>2</v>
      </c>
      <c r="E41">
        <v>12</v>
      </c>
      <c r="F41">
        <v>15</v>
      </c>
      <c r="G41">
        <v>12</v>
      </c>
      <c r="H41" s="47">
        <v>1</v>
      </c>
      <c r="I41" s="49">
        <v>16</v>
      </c>
      <c r="J41" s="49"/>
      <c r="K41" s="47">
        <v>2</v>
      </c>
      <c r="L41" s="47"/>
      <c r="M41">
        <v>13</v>
      </c>
    </row>
    <row r="42" ht="15.75" spans="1:13">
      <c r="A42" s="91">
        <v>37</v>
      </c>
      <c r="B42" s="126" t="s">
        <v>58</v>
      </c>
      <c r="C42">
        <v>13</v>
      </c>
      <c r="D42">
        <v>2</v>
      </c>
      <c r="E42">
        <v>11</v>
      </c>
      <c r="F42">
        <v>15</v>
      </c>
      <c r="G42">
        <v>14</v>
      </c>
      <c r="H42" s="47">
        <v>1</v>
      </c>
      <c r="I42" s="49">
        <v>17</v>
      </c>
      <c r="J42" s="49"/>
      <c r="K42" s="47">
        <v>3</v>
      </c>
      <c r="L42" s="47"/>
      <c r="M42">
        <v>17</v>
      </c>
    </row>
    <row r="43" ht="15.75" spans="1:13">
      <c r="A43" s="91">
        <v>38</v>
      </c>
      <c r="B43" s="126" t="s">
        <v>59</v>
      </c>
      <c r="C43">
        <v>14</v>
      </c>
      <c r="D43">
        <v>2</v>
      </c>
      <c r="E43">
        <v>12</v>
      </c>
      <c r="F43">
        <v>16</v>
      </c>
      <c r="G43">
        <v>15</v>
      </c>
      <c r="H43" s="47">
        <v>1</v>
      </c>
      <c r="I43" s="49">
        <v>18</v>
      </c>
      <c r="J43" s="49"/>
      <c r="K43" s="47">
        <v>3</v>
      </c>
      <c r="L43" s="47"/>
      <c r="M43">
        <v>18</v>
      </c>
    </row>
    <row r="44" ht="15.75" spans="1:13">
      <c r="A44" s="91">
        <v>39</v>
      </c>
      <c r="B44" s="126" t="s">
        <v>60</v>
      </c>
      <c r="C44">
        <v>13</v>
      </c>
      <c r="D44">
        <v>2</v>
      </c>
      <c r="E44">
        <v>12</v>
      </c>
      <c r="F44">
        <v>16</v>
      </c>
      <c r="G44">
        <v>15</v>
      </c>
      <c r="H44" s="47">
        <v>1</v>
      </c>
      <c r="I44" s="49">
        <v>16</v>
      </c>
      <c r="J44" s="49"/>
      <c r="K44" s="47">
        <v>2</v>
      </c>
      <c r="L44" s="47"/>
      <c r="M44">
        <v>19</v>
      </c>
    </row>
    <row r="45" ht="15.75" spans="1:13">
      <c r="A45" s="91">
        <v>40</v>
      </c>
      <c r="B45" s="126" t="s">
        <v>61</v>
      </c>
      <c r="C45">
        <v>14</v>
      </c>
      <c r="D45">
        <v>2</v>
      </c>
      <c r="E45">
        <v>12</v>
      </c>
      <c r="F45">
        <v>16</v>
      </c>
      <c r="G45">
        <v>15</v>
      </c>
      <c r="H45" s="47">
        <v>1</v>
      </c>
      <c r="I45" s="49">
        <v>18</v>
      </c>
      <c r="J45" s="49"/>
      <c r="K45" s="47">
        <v>2</v>
      </c>
      <c r="L45" s="47"/>
      <c r="M45">
        <v>18</v>
      </c>
    </row>
    <row r="46" ht="15.75" spans="1:13">
      <c r="A46" s="91">
        <v>41</v>
      </c>
      <c r="B46" s="126" t="s">
        <v>62</v>
      </c>
      <c r="C46">
        <v>13</v>
      </c>
      <c r="D46">
        <v>2</v>
      </c>
      <c r="E46">
        <v>11</v>
      </c>
      <c r="F46">
        <v>15</v>
      </c>
      <c r="G46">
        <v>14</v>
      </c>
      <c r="H46" s="47">
        <v>1</v>
      </c>
      <c r="I46" s="49">
        <v>18</v>
      </c>
      <c r="J46" s="49"/>
      <c r="K46" s="47">
        <v>3</v>
      </c>
      <c r="L46" s="47"/>
      <c r="M46">
        <v>16</v>
      </c>
    </row>
    <row r="47" ht="15.75" spans="1:13">
      <c r="A47" s="91">
        <v>42</v>
      </c>
      <c r="B47" s="126" t="s">
        <v>63</v>
      </c>
      <c r="C47">
        <v>13</v>
      </c>
      <c r="D47">
        <v>2</v>
      </c>
      <c r="E47">
        <v>12</v>
      </c>
      <c r="F47">
        <v>16</v>
      </c>
      <c r="G47">
        <v>15</v>
      </c>
      <c r="H47" s="47">
        <v>1</v>
      </c>
      <c r="I47" s="49">
        <v>18</v>
      </c>
      <c r="J47" s="49"/>
      <c r="K47" s="47">
        <v>3</v>
      </c>
      <c r="L47" s="47"/>
      <c r="M47">
        <v>19</v>
      </c>
    </row>
    <row r="48" ht="15.75" spans="1:13">
      <c r="A48" s="91">
        <v>43</v>
      </c>
      <c r="B48" s="126" t="s">
        <v>64</v>
      </c>
      <c r="C48">
        <v>14</v>
      </c>
      <c r="D48">
        <v>2</v>
      </c>
      <c r="E48">
        <v>12</v>
      </c>
      <c r="F48">
        <v>15</v>
      </c>
      <c r="G48">
        <v>14</v>
      </c>
      <c r="H48" s="47">
        <v>1</v>
      </c>
      <c r="I48" s="49">
        <v>18</v>
      </c>
      <c r="J48" s="49"/>
      <c r="K48" s="47">
        <v>3</v>
      </c>
      <c r="L48" s="47"/>
      <c r="M48">
        <v>15</v>
      </c>
    </row>
    <row r="49" ht="15.75" spans="1:13">
      <c r="A49" s="91">
        <v>44</v>
      </c>
      <c r="B49" s="126" t="s">
        <v>65</v>
      </c>
      <c r="C49">
        <v>13</v>
      </c>
      <c r="D49">
        <v>2</v>
      </c>
      <c r="E49">
        <v>11</v>
      </c>
      <c r="F49">
        <v>15</v>
      </c>
      <c r="G49">
        <v>15</v>
      </c>
      <c r="H49" s="47">
        <v>1</v>
      </c>
      <c r="I49" s="49">
        <v>17</v>
      </c>
      <c r="J49" s="49"/>
      <c r="K49" s="47">
        <v>2</v>
      </c>
      <c r="L49" s="47"/>
      <c r="M49">
        <v>17</v>
      </c>
    </row>
    <row r="50" ht="15.75" spans="1:13">
      <c r="A50" s="91">
        <v>45</v>
      </c>
      <c r="B50" s="126" t="s">
        <v>66</v>
      </c>
      <c r="C50">
        <v>14</v>
      </c>
      <c r="D50">
        <v>2</v>
      </c>
      <c r="E50">
        <v>12</v>
      </c>
      <c r="F50">
        <v>16</v>
      </c>
      <c r="G50">
        <v>15</v>
      </c>
      <c r="H50" s="47">
        <v>1</v>
      </c>
      <c r="I50" s="49">
        <v>18</v>
      </c>
      <c r="J50" s="49"/>
      <c r="K50" s="47">
        <v>3</v>
      </c>
      <c r="L50" s="47"/>
      <c r="M50">
        <v>17</v>
      </c>
    </row>
    <row r="51" ht="15.75" spans="1:13">
      <c r="A51" s="91">
        <v>46</v>
      </c>
      <c r="B51" s="126" t="s">
        <v>67</v>
      </c>
      <c r="C51">
        <v>6</v>
      </c>
      <c r="D51">
        <v>1</v>
      </c>
      <c r="E51">
        <v>11</v>
      </c>
      <c r="F51">
        <v>15</v>
      </c>
      <c r="G51">
        <v>13</v>
      </c>
      <c r="H51" s="47">
        <v>1</v>
      </c>
      <c r="I51" s="49">
        <v>16</v>
      </c>
      <c r="J51" s="49"/>
      <c r="K51" s="47">
        <v>3</v>
      </c>
      <c r="L51" s="47"/>
      <c r="M51">
        <v>19</v>
      </c>
    </row>
    <row r="52" ht="15.75" spans="1:13">
      <c r="A52" s="91">
        <v>47</v>
      </c>
      <c r="B52" s="127" t="s">
        <v>68</v>
      </c>
      <c r="C52">
        <v>13</v>
      </c>
      <c r="D52">
        <v>2</v>
      </c>
      <c r="E52">
        <v>12</v>
      </c>
      <c r="F52">
        <v>12</v>
      </c>
      <c r="G52">
        <v>15</v>
      </c>
      <c r="H52" s="47">
        <v>1</v>
      </c>
      <c r="I52" s="49">
        <v>18</v>
      </c>
      <c r="J52" s="49"/>
      <c r="K52" s="47">
        <v>3</v>
      </c>
      <c r="L52" s="47"/>
      <c r="M52">
        <v>19</v>
      </c>
    </row>
    <row r="53" ht="15.75" spans="1:13">
      <c r="A53" s="91">
        <v>48</v>
      </c>
      <c r="B53" s="126" t="s">
        <v>69</v>
      </c>
      <c r="C53">
        <v>14</v>
      </c>
      <c r="D53">
        <v>0</v>
      </c>
      <c r="E53">
        <v>4</v>
      </c>
      <c r="F53">
        <v>6</v>
      </c>
      <c r="G53">
        <v>3</v>
      </c>
      <c r="H53" s="47">
        <v>0</v>
      </c>
      <c r="I53" s="49">
        <v>18</v>
      </c>
      <c r="J53" s="49"/>
      <c r="K53" s="47">
        <v>1</v>
      </c>
      <c r="L53" s="47"/>
      <c r="M53">
        <v>6</v>
      </c>
    </row>
    <row r="54" ht="15.75" spans="1:13">
      <c r="A54" s="91">
        <v>49</v>
      </c>
      <c r="B54" s="126" t="s">
        <v>70</v>
      </c>
      <c r="C54">
        <v>6</v>
      </c>
      <c r="D54">
        <v>2</v>
      </c>
      <c r="E54">
        <v>12</v>
      </c>
      <c r="F54">
        <v>16</v>
      </c>
      <c r="G54">
        <v>15</v>
      </c>
      <c r="H54" s="47">
        <v>1</v>
      </c>
      <c r="I54" s="49">
        <v>18</v>
      </c>
      <c r="J54" s="49"/>
      <c r="K54" s="47">
        <v>3</v>
      </c>
      <c r="L54" s="47"/>
      <c r="M54">
        <v>19</v>
      </c>
    </row>
    <row r="55" ht="15.75" spans="1:13">
      <c r="A55" s="91">
        <v>50</v>
      </c>
      <c r="B55" s="126" t="s">
        <v>71</v>
      </c>
      <c r="C55">
        <v>13</v>
      </c>
      <c r="D55">
        <v>2</v>
      </c>
      <c r="E55">
        <v>11</v>
      </c>
      <c r="F55">
        <v>15</v>
      </c>
      <c r="G55">
        <v>12</v>
      </c>
      <c r="H55" s="47">
        <v>1</v>
      </c>
      <c r="I55" s="49">
        <v>15</v>
      </c>
      <c r="J55" s="49"/>
      <c r="K55" s="47">
        <v>3</v>
      </c>
      <c r="L55" s="47"/>
      <c r="M55">
        <v>17</v>
      </c>
    </row>
    <row r="56" ht="15.75" spans="1:13">
      <c r="A56" s="91">
        <v>51</v>
      </c>
      <c r="B56" s="126" t="s">
        <v>72</v>
      </c>
      <c r="C56">
        <v>13</v>
      </c>
      <c r="D56">
        <v>2</v>
      </c>
      <c r="E56">
        <v>11</v>
      </c>
      <c r="F56">
        <v>12</v>
      </c>
      <c r="G56">
        <v>12</v>
      </c>
      <c r="H56" s="47">
        <v>1</v>
      </c>
      <c r="I56" s="49">
        <v>15</v>
      </c>
      <c r="J56" s="49"/>
      <c r="K56" s="47">
        <v>2</v>
      </c>
      <c r="L56" s="47"/>
      <c r="M56">
        <v>14</v>
      </c>
    </row>
    <row r="57" ht="15.75" spans="1:13">
      <c r="A57" s="91">
        <v>52</v>
      </c>
      <c r="B57" s="126" t="s">
        <v>73</v>
      </c>
      <c r="C57">
        <v>12</v>
      </c>
      <c r="D57">
        <v>2</v>
      </c>
      <c r="E57">
        <v>11</v>
      </c>
      <c r="F57">
        <v>16</v>
      </c>
      <c r="G57">
        <v>15</v>
      </c>
      <c r="H57" s="47">
        <v>1</v>
      </c>
      <c r="I57" s="49">
        <v>17</v>
      </c>
      <c r="J57" s="49"/>
      <c r="K57" s="47">
        <v>3</v>
      </c>
      <c r="L57" s="47"/>
      <c r="M57">
        <v>16</v>
      </c>
    </row>
    <row r="58" ht="15.75" spans="1:13">
      <c r="A58" s="91">
        <v>53</v>
      </c>
      <c r="B58" s="126" t="s">
        <v>74</v>
      </c>
      <c r="C58">
        <v>13</v>
      </c>
      <c r="D58">
        <v>1</v>
      </c>
      <c r="E58">
        <v>11</v>
      </c>
      <c r="F58">
        <v>14</v>
      </c>
      <c r="G58">
        <v>11</v>
      </c>
      <c r="H58" s="47">
        <v>1</v>
      </c>
      <c r="I58" s="49">
        <v>17</v>
      </c>
      <c r="J58" s="49"/>
      <c r="K58" s="47">
        <v>3</v>
      </c>
      <c r="L58" s="47"/>
      <c r="M58">
        <v>12</v>
      </c>
    </row>
    <row r="59" ht="15.75" spans="1:13">
      <c r="A59" s="91">
        <v>54</v>
      </c>
      <c r="B59" s="126" t="s">
        <v>75</v>
      </c>
      <c r="C59">
        <v>10</v>
      </c>
      <c r="D59">
        <v>2</v>
      </c>
      <c r="E59">
        <v>12</v>
      </c>
      <c r="F59">
        <v>16</v>
      </c>
      <c r="G59">
        <v>15</v>
      </c>
      <c r="H59" s="47">
        <v>1</v>
      </c>
      <c r="I59" s="49">
        <v>18</v>
      </c>
      <c r="J59" s="49"/>
      <c r="K59" s="47">
        <v>2</v>
      </c>
      <c r="L59" s="47"/>
      <c r="M59">
        <v>18</v>
      </c>
    </row>
    <row r="60" ht="15.75" spans="1:13">
      <c r="A60" s="91">
        <v>55</v>
      </c>
      <c r="B60" s="126" t="s">
        <v>76</v>
      </c>
      <c r="C60">
        <v>14</v>
      </c>
      <c r="D60">
        <v>2</v>
      </c>
      <c r="E60">
        <v>12</v>
      </c>
      <c r="F60">
        <v>16</v>
      </c>
      <c r="G60">
        <v>15</v>
      </c>
      <c r="H60" s="47">
        <v>1</v>
      </c>
      <c r="I60" s="49">
        <v>18</v>
      </c>
      <c r="J60" s="49"/>
      <c r="K60" s="47">
        <v>3</v>
      </c>
      <c r="L60" s="47"/>
      <c r="M60">
        <v>19</v>
      </c>
    </row>
    <row r="61" ht="15.75" spans="1:13">
      <c r="A61" s="91">
        <v>56</v>
      </c>
      <c r="B61" s="126" t="s">
        <v>77</v>
      </c>
      <c r="C61">
        <v>14</v>
      </c>
      <c r="D61">
        <v>2</v>
      </c>
      <c r="E61">
        <v>12</v>
      </c>
      <c r="F61">
        <v>16</v>
      </c>
      <c r="G61">
        <v>15</v>
      </c>
      <c r="H61" s="47">
        <v>1</v>
      </c>
      <c r="I61" s="49">
        <v>18</v>
      </c>
      <c r="J61" s="49"/>
      <c r="K61" s="47">
        <v>3</v>
      </c>
      <c r="L61" s="47"/>
      <c r="M61">
        <v>20</v>
      </c>
    </row>
    <row r="62" ht="15.75" spans="1:13">
      <c r="A62" s="91">
        <v>57</v>
      </c>
      <c r="B62" s="126" t="s">
        <v>78</v>
      </c>
      <c r="C62">
        <v>14</v>
      </c>
      <c r="D62">
        <v>2</v>
      </c>
      <c r="E62">
        <v>12</v>
      </c>
      <c r="F62">
        <v>16</v>
      </c>
      <c r="G62">
        <v>15</v>
      </c>
      <c r="H62" s="47">
        <v>1</v>
      </c>
      <c r="I62" s="49">
        <v>18</v>
      </c>
      <c r="J62" s="49"/>
      <c r="K62" s="47">
        <v>3</v>
      </c>
      <c r="L62" s="47"/>
      <c r="M62">
        <v>17</v>
      </c>
    </row>
    <row r="63" spans="1:13">
      <c r="A63" s="91">
        <v>58</v>
      </c>
      <c r="B63" s="128" t="s">
        <v>79</v>
      </c>
      <c r="C63">
        <v>14</v>
      </c>
      <c r="D63">
        <v>2</v>
      </c>
      <c r="E63">
        <v>10</v>
      </c>
      <c r="F63">
        <v>13</v>
      </c>
      <c r="G63">
        <v>14</v>
      </c>
      <c r="H63" s="47">
        <v>1</v>
      </c>
      <c r="I63" s="49">
        <v>16</v>
      </c>
      <c r="J63" s="49"/>
      <c r="K63" s="47">
        <v>3</v>
      </c>
      <c r="L63" s="47"/>
      <c r="M63">
        <v>11</v>
      </c>
    </row>
  </sheetData>
  <mergeCells count="111">
    <mergeCell ref="C3:D3"/>
    <mergeCell ref="G3:H3"/>
    <mergeCell ref="I3:L3"/>
    <mergeCell ref="I4:J4"/>
    <mergeCell ref="K4:L4"/>
    <mergeCell ref="I5:J5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K33:L33"/>
    <mergeCell ref="I34:J34"/>
    <mergeCell ref="K34:L34"/>
    <mergeCell ref="I35:J35"/>
    <mergeCell ref="K35:L35"/>
    <mergeCell ref="I36:J36"/>
    <mergeCell ref="K36:L36"/>
    <mergeCell ref="I37:J37"/>
    <mergeCell ref="K37:L37"/>
    <mergeCell ref="I38:J38"/>
    <mergeCell ref="K38:L38"/>
    <mergeCell ref="I39:J39"/>
    <mergeCell ref="K39:L39"/>
    <mergeCell ref="I40:J40"/>
    <mergeCell ref="K40:L40"/>
    <mergeCell ref="I41:J41"/>
    <mergeCell ref="K41:L41"/>
    <mergeCell ref="I42:J42"/>
    <mergeCell ref="K42:L42"/>
    <mergeCell ref="I43:J43"/>
    <mergeCell ref="K43:L43"/>
    <mergeCell ref="I44:J44"/>
    <mergeCell ref="K44:L44"/>
    <mergeCell ref="I45:J45"/>
    <mergeCell ref="K45:L45"/>
    <mergeCell ref="I46:J46"/>
    <mergeCell ref="K46:L46"/>
    <mergeCell ref="I47:J47"/>
    <mergeCell ref="K47:L47"/>
    <mergeCell ref="I48:J48"/>
    <mergeCell ref="K48:L48"/>
    <mergeCell ref="I49:J49"/>
    <mergeCell ref="K49:L49"/>
    <mergeCell ref="I50:J50"/>
    <mergeCell ref="K50:L50"/>
    <mergeCell ref="I51:J51"/>
    <mergeCell ref="K51:L51"/>
    <mergeCell ref="I52:J52"/>
    <mergeCell ref="K52:L52"/>
    <mergeCell ref="I53:J53"/>
    <mergeCell ref="K53:L53"/>
    <mergeCell ref="I54:J54"/>
    <mergeCell ref="K54:L54"/>
    <mergeCell ref="I55:J55"/>
    <mergeCell ref="K55:L55"/>
    <mergeCell ref="I56:J56"/>
    <mergeCell ref="K56:L56"/>
    <mergeCell ref="I57:J57"/>
    <mergeCell ref="K57:L57"/>
    <mergeCell ref="I58:J58"/>
    <mergeCell ref="K58:L58"/>
    <mergeCell ref="I59:J59"/>
    <mergeCell ref="K59:L59"/>
    <mergeCell ref="I60:J60"/>
    <mergeCell ref="K60:L60"/>
    <mergeCell ref="I61:J61"/>
    <mergeCell ref="K61:L61"/>
    <mergeCell ref="I62:J62"/>
    <mergeCell ref="K62:L62"/>
    <mergeCell ref="I63:J63"/>
    <mergeCell ref="K63:L63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5"/>
  <sheetViews>
    <sheetView zoomScale="90" zoomScaleNormal="90" topLeftCell="B4" workbookViewId="0">
      <selection activeCell="F20" sqref="F20"/>
    </sheetView>
  </sheetViews>
  <sheetFormatPr defaultColWidth="9" defaultRowHeight="15"/>
  <cols>
    <col min="1" max="1" width="5.28571428571429" hidden="1" customWidth="1"/>
    <col min="2" max="2" width="3.14285714285714" style="1" customWidth="1"/>
    <col min="3" max="3" width="25.1428571428571" customWidth="1"/>
    <col min="4" max="4" width="7.85714285714286" customWidth="1"/>
    <col min="5" max="5" width="5" customWidth="1"/>
    <col min="6" max="6" width="7.71428571428571" customWidth="1"/>
    <col min="7" max="7" width="5.14285714285714" customWidth="1"/>
    <col min="8" max="8" width="7.57142857142857" customWidth="1"/>
    <col min="9" max="9" width="5.71428571428571" customWidth="1"/>
    <col min="10" max="10" width="7.71428571428571" customWidth="1"/>
    <col min="11" max="11" width="5.71428571428571" customWidth="1"/>
    <col min="12" max="12" width="7.71428571428571" customWidth="1"/>
    <col min="13" max="13" width="5.71428571428571" customWidth="1"/>
    <col min="14" max="14" width="7.57142857142857" customWidth="1"/>
    <col min="15" max="15" width="5" customWidth="1"/>
    <col min="16" max="16" width="7.57142857142857" customWidth="1"/>
    <col min="17" max="17" width="5.85714285714286" customWidth="1"/>
    <col min="18" max="18" width="7.57142857142857" customWidth="1"/>
    <col min="19" max="19" width="5.71428571428571" customWidth="1"/>
    <col min="20" max="20" width="7.57142857142857" customWidth="1"/>
    <col min="21" max="21" width="5.57142857142857" customWidth="1"/>
    <col min="22" max="22" width="7.57142857142857" customWidth="1"/>
    <col min="23" max="23" width="5.71428571428571" customWidth="1"/>
    <col min="24" max="24" width="7.42857142857143" customWidth="1"/>
    <col min="25" max="25" width="5.71428571428571" customWidth="1"/>
    <col min="26" max="16384" width="9.14285714285714"/>
  </cols>
  <sheetData>
    <row r="1" ht="23.25" spans="1:30">
      <c r="A1" s="21" t="s">
        <v>0</v>
      </c>
      <c r="B1" s="3" t="s">
        <v>110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1"/>
      <c r="AA1" s="41"/>
      <c r="AB1" s="41"/>
      <c r="AC1" s="41"/>
      <c r="AD1" s="42"/>
    </row>
    <row r="2" ht="23.25" spans="1:30">
      <c r="A2" s="21"/>
      <c r="B2" s="3" t="s">
        <v>169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1"/>
      <c r="AA2" s="41"/>
      <c r="AB2" s="41"/>
      <c r="AC2" s="41"/>
      <c r="AD2" s="42"/>
    </row>
    <row r="3" ht="25.5" customHeight="1" spans="1:25">
      <c r="A3" s="76" t="s">
        <v>2</v>
      </c>
      <c r="B3" s="6" t="s">
        <v>82</v>
      </c>
      <c r="C3" s="7" t="s">
        <v>3</v>
      </c>
      <c r="D3" s="8" t="s">
        <v>4</v>
      </c>
      <c r="E3" s="8"/>
      <c r="F3" s="8"/>
      <c r="G3" s="8"/>
      <c r="H3" s="8" t="s">
        <v>5</v>
      </c>
      <c r="I3" s="8"/>
      <c r="J3" s="8"/>
      <c r="K3" s="8"/>
      <c r="L3" s="8" t="s">
        <v>6</v>
      </c>
      <c r="M3" s="8"/>
      <c r="N3" s="8" t="s">
        <v>7</v>
      </c>
      <c r="O3" s="8"/>
      <c r="P3" s="8"/>
      <c r="Q3" s="8"/>
      <c r="R3" s="8" t="s">
        <v>8</v>
      </c>
      <c r="S3" s="8"/>
      <c r="T3" s="8"/>
      <c r="U3" s="8"/>
      <c r="V3" s="8" t="s">
        <v>9</v>
      </c>
      <c r="W3" s="8"/>
      <c r="X3" s="8"/>
      <c r="Y3" s="8"/>
    </row>
    <row r="4" ht="96" customHeight="1" spans="1:25">
      <c r="A4" s="21"/>
      <c r="B4" s="6"/>
      <c r="C4" s="7"/>
      <c r="D4" s="10" t="s">
        <v>170</v>
      </c>
      <c r="E4" s="10"/>
      <c r="F4" s="6" t="s">
        <v>171</v>
      </c>
      <c r="G4" s="6"/>
      <c r="H4" s="11" t="s">
        <v>172</v>
      </c>
      <c r="I4" s="11"/>
      <c r="J4" s="11" t="s">
        <v>173</v>
      </c>
      <c r="K4" s="11"/>
      <c r="L4" s="6" t="s">
        <v>174</v>
      </c>
      <c r="M4" s="6"/>
      <c r="N4" s="6" t="s">
        <v>175</v>
      </c>
      <c r="O4" s="6"/>
      <c r="P4" s="6" t="s">
        <v>176</v>
      </c>
      <c r="Q4" s="6"/>
      <c r="R4" s="11" t="s">
        <v>175</v>
      </c>
      <c r="S4" s="11"/>
      <c r="T4" s="11" t="s">
        <v>177</v>
      </c>
      <c r="U4" s="11"/>
      <c r="V4" s="6" t="s">
        <v>178</v>
      </c>
      <c r="W4" s="6"/>
      <c r="X4" s="6" t="s">
        <v>179</v>
      </c>
      <c r="Y4" s="6"/>
    </row>
    <row r="5" ht="34.5" customHeight="1" spans="1:25">
      <c r="A5" s="21"/>
      <c r="B5" s="6"/>
      <c r="C5" s="7"/>
      <c r="D5" s="10" t="s">
        <v>19</v>
      </c>
      <c r="E5" s="10" t="s">
        <v>122</v>
      </c>
      <c r="F5" s="10" t="s">
        <v>19</v>
      </c>
      <c r="G5" s="10" t="s">
        <v>122</v>
      </c>
      <c r="H5" s="10" t="s">
        <v>19</v>
      </c>
      <c r="I5" s="10" t="s">
        <v>122</v>
      </c>
      <c r="J5" s="10" t="s">
        <v>19</v>
      </c>
      <c r="K5" s="10" t="s">
        <v>122</v>
      </c>
      <c r="L5" s="10" t="s">
        <v>19</v>
      </c>
      <c r="M5" s="10" t="s">
        <v>122</v>
      </c>
      <c r="N5" s="10" t="s">
        <v>19</v>
      </c>
      <c r="O5" s="10" t="s">
        <v>122</v>
      </c>
      <c r="P5" s="10" t="s">
        <v>19</v>
      </c>
      <c r="Q5" s="10" t="s">
        <v>122</v>
      </c>
      <c r="R5" s="10" t="s">
        <v>19</v>
      </c>
      <c r="S5" s="10" t="s">
        <v>122</v>
      </c>
      <c r="T5" s="82" t="s">
        <v>19</v>
      </c>
      <c r="U5" s="10" t="s">
        <v>122</v>
      </c>
      <c r="V5" s="10" t="s">
        <v>19</v>
      </c>
      <c r="W5" s="10" t="s">
        <v>122</v>
      </c>
      <c r="X5" s="10" t="s">
        <v>19</v>
      </c>
      <c r="Y5" s="10" t="s">
        <v>122</v>
      </c>
    </row>
    <row r="6" spans="1:25">
      <c r="A6" s="66">
        <v>1</v>
      </c>
      <c r="B6" s="18">
        <v>1</v>
      </c>
      <c r="C6" s="22" t="s">
        <v>21</v>
      </c>
      <c r="D6" s="54">
        <f>SUM(CALCULATION!DW1:DY1)</f>
        <v>109</v>
      </c>
      <c r="E6" s="54">
        <f t="shared" ref="E6:E37" si="0">D6/155*100</f>
        <v>70.3225806451613</v>
      </c>
      <c r="F6" s="54">
        <f>SUM(CALCULATION!EA1:EC1)</f>
        <v>53</v>
      </c>
      <c r="G6" s="54">
        <f t="shared" ref="G6:G25" si="1">F6/77*100</f>
        <v>68.8311688311688</v>
      </c>
      <c r="H6" s="54">
        <f>SUM(CALCULATION!EE1:EG1)</f>
        <v>89</v>
      </c>
      <c r="I6" s="54">
        <f t="shared" ref="I6:I37" si="2">H6/128*100</f>
        <v>69.53125</v>
      </c>
      <c r="J6" s="54">
        <f>SUM(CALCULATION!EI1:EK1)</f>
        <v>26</v>
      </c>
      <c r="K6" s="54">
        <f t="shared" ref="K6:K35" si="3">J6/33*100</f>
        <v>78.7878787878788</v>
      </c>
      <c r="L6" s="54">
        <f>SUM(CALCULATION!EM1:EO1)</f>
        <v>132</v>
      </c>
      <c r="M6" s="54">
        <f t="shared" ref="M6:M37" si="4">L6/170*100</f>
        <v>77.6470588235294</v>
      </c>
      <c r="N6" s="54">
        <f>SUM(CALCULATION!EQ1:ES1)</f>
        <v>118</v>
      </c>
      <c r="O6" s="54">
        <f t="shared" ref="O6:O37" si="5">N6/152*100</f>
        <v>77.6315789473684</v>
      </c>
      <c r="P6" s="54">
        <f>SUM(CALCULATION!EU1:EW1)</f>
        <v>35</v>
      </c>
      <c r="Q6" s="54">
        <f t="shared" ref="Q6:Q25" si="6">P6/46*100</f>
        <v>76.0869565217391</v>
      </c>
      <c r="R6" s="54">
        <f>SUM(CALCULATION!EY1:FA1)</f>
        <v>100</v>
      </c>
      <c r="S6" s="54">
        <f t="shared" ref="S6:S37" si="7">R6/152*100</f>
        <v>65.7894736842105</v>
      </c>
      <c r="T6" s="54">
        <f>SUM(CALCULATION!FC1:FE1)</f>
        <v>22</v>
      </c>
      <c r="U6" s="54">
        <f t="shared" ref="U6:U37" si="8">T6/28*100</f>
        <v>78.5714285714286</v>
      </c>
      <c r="V6" s="54">
        <f>SUM(CALCULATION!FG1:FI1)</f>
        <v>99</v>
      </c>
      <c r="W6" s="54">
        <f t="shared" ref="W6:W37" si="9">V6/154*100</f>
        <v>64.2857142857143</v>
      </c>
      <c r="X6" s="54">
        <f>SUM(CALCULATION!FK1:FM1)</f>
        <v>20</v>
      </c>
      <c r="Y6" s="54">
        <f t="shared" ref="Y6:Y45" si="10">X6/22*100</f>
        <v>90.9090909090909</v>
      </c>
    </row>
    <row r="7" ht="28.5" customHeight="1" spans="1:25">
      <c r="A7" s="66">
        <v>2</v>
      </c>
      <c r="B7" s="18">
        <v>2</v>
      </c>
      <c r="C7" s="19" t="s">
        <v>22</v>
      </c>
      <c r="D7" s="54">
        <f>SUM(CALCULATION!DW2:DY2)</f>
        <v>140</v>
      </c>
      <c r="E7" s="54">
        <f t="shared" si="0"/>
        <v>90.3225806451613</v>
      </c>
      <c r="F7" s="54">
        <f>SUM(CALCULATION!EA2:EC2)</f>
        <v>72</v>
      </c>
      <c r="G7" s="54">
        <f t="shared" si="1"/>
        <v>93.5064935064935</v>
      </c>
      <c r="H7" s="54">
        <f>SUM(CALCULATION!EE2:EG2)</f>
        <v>113</v>
      </c>
      <c r="I7" s="54">
        <f t="shared" si="2"/>
        <v>88.28125</v>
      </c>
      <c r="J7" s="54">
        <f>SUM(CALCULATION!EI2:EK2)</f>
        <v>29</v>
      </c>
      <c r="K7" s="54">
        <f t="shared" si="3"/>
        <v>87.8787878787879</v>
      </c>
      <c r="L7" s="54">
        <f>SUM(CALCULATION!EM2:EO2)</f>
        <v>156</v>
      </c>
      <c r="M7" s="54">
        <f t="shared" si="4"/>
        <v>91.7647058823529</v>
      </c>
      <c r="N7" s="54">
        <f>SUM(CALCULATION!EQ2:ES2)</f>
        <v>140</v>
      </c>
      <c r="O7" s="54">
        <f t="shared" si="5"/>
        <v>92.1052631578947</v>
      </c>
      <c r="P7" s="54">
        <f>SUM(CALCULATION!EU2:EW2)</f>
        <v>44</v>
      </c>
      <c r="Q7" s="54">
        <f t="shared" si="6"/>
        <v>95.6521739130435</v>
      </c>
      <c r="R7" s="54">
        <f>SUM(CALCULATION!EY2:FA2)</f>
        <v>127</v>
      </c>
      <c r="S7" s="54">
        <f t="shared" si="7"/>
        <v>83.5526315789474</v>
      </c>
      <c r="T7" s="54">
        <f>SUM(CALCULATION!FC2:FE2)</f>
        <v>26</v>
      </c>
      <c r="U7" s="54">
        <f t="shared" si="8"/>
        <v>92.8571428571429</v>
      </c>
      <c r="V7" s="54">
        <f>SUM(CALCULATION!FG2:FI2)</f>
        <v>132</v>
      </c>
      <c r="W7" s="54">
        <f t="shared" si="9"/>
        <v>85.7142857142857</v>
      </c>
      <c r="X7" s="54">
        <f>SUM(CALCULATION!FK2:FM2)</f>
        <v>21</v>
      </c>
      <c r="Y7" s="54">
        <f t="shared" si="10"/>
        <v>95.4545454545455</v>
      </c>
    </row>
    <row r="8" spans="1:25">
      <c r="A8" s="66">
        <v>3</v>
      </c>
      <c r="B8" s="18">
        <v>3</v>
      </c>
      <c r="C8" s="22" t="s">
        <v>23</v>
      </c>
      <c r="D8" s="54">
        <f>SUM(CALCULATION!DW3:DY3)</f>
        <v>147</v>
      </c>
      <c r="E8" s="54">
        <f t="shared" si="0"/>
        <v>94.8387096774194</v>
      </c>
      <c r="F8" s="54">
        <f>SUM(CALCULATION!EA3:EC3)</f>
        <v>73</v>
      </c>
      <c r="G8" s="54">
        <f t="shared" si="1"/>
        <v>94.8051948051948</v>
      </c>
      <c r="H8" s="54">
        <f>SUM(CALCULATION!EE3:EG3)</f>
        <v>118</v>
      </c>
      <c r="I8" s="54">
        <f t="shared" si="2"/>
        <v>92.1875</v>
      </c>
      <c r="J8" s="54">
        <f>SUM(CALCULATION!EI3:EK3)</f>
        <v>31</v>
      </c>
      <c r="K8" s="54">
        <f t="shared" si="3"/>
        <v>93.9393939393939</v>
      </c>
      <c r="L8" s="54">
        <f>SUM(CALCULATION!EM3:EO3)</f>
        <v>161</v>
      </c>
      <c r="M8" s="54">
        <f t="shared" si="4"/>
        <v>94.7058823529412</v>
      </c>
      <c r="N8" s="54">
        <f>SUM(CALCULATION!EQ3:ES3)</f>
        <v>142</v>
      </c>
      <c r="O8" s="54">
        <f t="shared" si="5"/>
        <v>93.4210526315789</v>
      </c>
      <c r="P8" s="54">
        <f>SUM(CALCULATION!EU3:EW3)</f>
        <v>46</v>
      </c>
      <c r="Q8" s="54">
        <f t="shared" si="6"/>
        <v>100</v>
      </c>
      <c r="R8" s="54">
        <f>SUM(CALCULATION!EY3:FA3)</f>
        <v>145</v>
      </c>
      <c r="S8" s="54">
        <f t="shared" si="7"/>
        <v>95.3947368421053</v>
      </c>
      <c r="T8" s="54">
        <f>SUM(CALCULATION!FC3:FE3)</f>
        <v>24</v>
      </c>
      <c r="U8" s="54">
        <f t="shared" si="8"/>
        <v>85.7142857142857</v>
      </c>
      <c r="V8" s="54">
        <f>SUM(CALCULATION!FG3:FI3)</f>
        <v>142</v>
      </c>
      <c r="W8" s="54">
        <f t="shared" si="9"/>
        <v>92.2077922077922</v>
      </c>
      <c r="X8" s="54">
        <f>SUM(CALCULATION!FK3:FM3)</f>
        <v>21</v>
      </c>
      <c r="Y8" s="54">
        <f t="shared" si="10"/>
        <v>95.4545454545455</v>
      </c>
    </row>
    <row r="9" spans="1:25">
      <c r="A9" s="66">
        <v>4</v>
      </c>
      <c r="B9" s="18">
        <v>4</v>
      </c>
      <c r="C9" s="22" t="s">
        <v>24</v>
      </c>
      <c r="D9" s="54">
        <f>SUM(CALCULATION!DW4:DY4)</f>
        <v>144</v>
      </c>
      <c r="E9" s="54">
        <f t="shared" si="0"/>
        <v>92.9032258064516</v>
      </c>
      <c r="F9" s="54">
        <f>SUM(CALCULATION!EA4:EC4)</f>
        <v>65</v>
      </c>
      <c r="G9" s="54">
        <f t="shared" si="1"/>
        <v>84.4155844155844</v>
      </c>
      <c r="H9" s="54">
        <f>SUM(CALCULATION!EE4:EG4)</f>
        <v>120</v>
      </c>
      <c r="I9" s="54">
        <f t="shared" si="2"/>
        <v>93.75</v>
      </c>
      <c r="J9" s="54">
        <f>SUM(CALCULATION!EI4:EK4)</f>
        <v>32</v>
      </c>
      <c r="K9" s="54">
        <f t="shared" si="3"/>
        <v>96.969696969697</v>
      </c>
      <c r="L9" s="54">
        <f>SUM(CALCULATION!EM4:EO4)</f>
        <v>150</v>
      </c>
      <c r="M9" s="54">
        <f t="shared" si="4"/>
        <v>88.2352941176471</v>
      </c>
      <c r="N9" s="54">
        <f>SUM(CALCULATION!EQ4:ES4)</f>
        <v>136</v>
      </c>
      <c r="O9" s="54">
        <f t="shared" si="5"/>
        <v>89.4736842105263</v>
      </c>
      <c r="P9" s="54">
        <f>SUM(CALCULATION!EU4:EW4)</f>
        <v>46</v>
      </c>
      <c r="Q9" s="54">
        <f t="shared" si="6"/>
        <v>100</v>
      </c>
      <c r="R9" s="54">
        <f>SUM(CALCULATION!EY4:FA4)</f>
        <v>135</v>
      </c>
      <c r="S9" s="54">
        <f t="shared" si="7"/>
        <v>88.8157894736842</v>
      </c>
      <c r="T9" s="54">
        <f>SUM(CALCULATION!FC4:FE4)</f>
        <v>24</v>
      </c>
      <c r="U9" s="54">
        <f t="shared" si="8"/>
        <v>85.7142857142857</v>
      </c>
      <c r="V9" s="54">
        <f>SUM(CALCULATION!FG4:FI4)</f>
        <v>135</v>
      </c>
      <c r="W9" s="54">
        <f t="shared" si="9"/>
        <v>87.6623376623377</v>
      </c>
      <c r="X9" s="54">
        <f>SUM(CALCULATION!FK4:FM4)</f>
        <v>19</v>
      </c>
      <c r="Y9" s="54">
        <f t="shared" si="10"/>
        <v>86.3636363636364</v>
      </c>
    </row>
    <row r="10" spans="1:25">
      <c r="A10" s="66">
        <v>5</v>
      </c>
      <c r="B10" s="18">
        <v>5</v>
      </c>
      <c r="C10" s="22" t="s">
        <v>25</v>
      </c>
      <c r="D10" s="54">
        <f>SUM(CALCULATION!DW5:DY5)</f>
        <v>145</v>
      </c>
      <c r="E10" s="54">
        <f t="shared" si="0"/>
        <v>93.5483870967742</v>
      </c>
      <c r="F10" s="54">
        <f>SUM(CALCULATION!EA5:EC5)</f>
        <v>69</v>
      </c>
      <c r="G10" s="54">
        <f t="shared" si="1"/>
        <v>89.6103896103896</v>
      </c>
      <c r="H10" s="54">
        <f>SUM(CALCULATION!EE5:EG5)</f>
        <v>122</v>
      </c>
      <c r="I10" s="54">
        <f t="shared" si="2"/>
        <v>95.3125</v>
      </c>
      <c r="J10" s="54">
        <f>SUM(CALCULATION!EI5:EK5)</f>
        <v>32</v>
      </c>
      <c r="K10" s="54">
        <f t="shared" si="3"/>
        <v>96.969696969697</v>
      </c>
      <c r="L10" s="54">
        <f>SUM(CALCULATION!EM5:EO5)</f>
        <v>158</v>
      </c>
      <c r="M10" s="54">
        <f t="shared" si="4"/>
        <v>92.9411764705882</v>
      </c>
      <c r="N10" s="54">
        <f>SUM(CALCULATION!EQ5:ES5)</f>
        <v>138</v>
      </c>
      <c r="O10" s="54">
        <f t="shared" si="5"/>
        <v>90.7894736842105</v>
      </c>
      <c r="P10" s="54">
        <f>SUM(CALCULATION!EU5:EW5)</f>
        <v>46</v>
      </c>
      <c r="Q10" s="54">
        <f t="shared" si="6"/>
        <v>100</v>
      </c>
      <c r="R10" s="54">
        <f>SUM(CALCULATION!EY5:FA5)</f>
        <v>140</v>
      </c>
      <c r="S10" s="54">
        <f t="shared" si="7"/>
        <v>92.1052631578947</v>
      </c>
      <c r="T10" s="54">
        <f>SUM(CALCULATION!FC5:FE5)</f>
        <v>23</v>
      </c>
      <c r="U10" s="54">
        <f t="shared" si="8"/>
        <v>82.1428571428571</v>
      </c>
      <c r="V10" s="54">
        <f>SUM(CALCULATION!FG5:FI5)</f>
        <v>146</v>
      </c>
      <c r="W10" s="54">
        <f t="shared" si="9"/>
        <v>94.8051948051948</v>
      </c>
      <c r="X10" s="54">
        <f>SUM(CALCULATION!FK5:FM5)</f>
        <v>19</v>
      </c>
      <c r="Y10" s="54">
        <f t="shared" si="10"/>
        <v>86.3636363636364</v>
      </c>
    </row>
    <row r="11" spans="1:25">
      <c r="A11" s="66">
        <v>6</v>
      </c>
      <c r="B11" s="18">
        <v>6</v>
      </c>
      <c r="C11" s="22" t="s">
        <v>26</v>
      </c>
      <c r="D11" s="54">
        <f>SUM(CALCULATION!DW6:DY6)</f>
        <v>148</v>
      </c>
      <c r="E11" s="54">
        <f t="shared" si="0"/>
        <v>95.4838709677419</v>
      </c>
      <c r="F11" s="54">
        <f>SUM(CALCULATION!EA6:EC6)</f>
        <v>69</v>
      </c>
      <c r="G11" s="54">
        <f t="shared" si="1"/>
        <v>89.6103896103896</v>
      </c>
      <c r="H11" s="54">
        <f>SUM(CALCULATION!EE6:EG6)</f>
        <v>123</v>
      </c>
      <c r="I11" s="54">
        <f t="shared" si="2"/>
        <v>96.09375</v>
      </c>
      <c r="J11" s="54">
        <f>SUM(CALCULATION!EI6:EK6)</f>
        <v>33</v>
      </c>
      <c r="K11" s="54" t="s">
        <v>27</v>
      </c>
      <c r="L11" s="54">
        <f>SUM(CALCULATION!EM6:EO6)</f>
        <v>156</v>
      </c>
      <c r="M11" s="54">
        <f t="shared" si="4"/>
        <v>91.7647058823529</v>
      </c>
      <c r="N11" s="54">
        <f>SUM(CALCULATION!EQ6:ES6)</f>
        <v>144</v>
      </c>
      <c r="O11" s="54">
        <f t="shared" si="5"/>
        <v>94.7368421052632</v>
      </c>
      <c r="P11" s="54">
        <f>SUM(CALCULATION!EU6:EW6)</f>
        <v>44</v>
      </c>
      <c r="Q11" s="54">
        <f t="shared" si="6"/>
        <v>95.6521739130435</v>
      </c>
      <c r="R11" s="54">
        <f>SUM(CALCULATION!EY6:FA6)</f>
        <v>142</v>
      </c>
      <c r="S11" s="54">
        <f t="shared" si="7"/>
        <v>93.4210526315789</v>
      </c>
      <c r="T11" s="54">
        <f>SUM(CALCULATION!FC6:FE6)</f>
        <v>28</v>
      </c>
      <c r="U11" s="54">
        <f t="shared" si="8"/>
        <v>100</v>
      </c>
      <c r="V11" s="54">
        <f>SUM(CALCULATION!FG6:FI6)</f>
        <v>138</v>
      </c>
      <c r="W11" s="54">
        <f t="shared" si="9"/>
        <v>89.6103896103896</v>
      </c>
      <c r="X11" s="54">
        <f>SUM(CALCULATION!FK6:FM6)</f>
        <v>20</v>
      </c>
      <c r="Y11" s="54">
        <f t="shared" si="10"/>
        <v>90.9090909090909</v>
      </c>
    </row>
    <row r="12" spans="1:25">
      <c r="A12" s="66">
        <v>7</v>
      </c>
      <c r="B12" s="18">
        <v>7</v>
      </c>
      <c r="C12" s="22" t="s">
        <v>28</v>
      </c>
      <c r="D12" s="54">
        <f>SUM(CALCULATION!DW7:DY7)</f>
        <v>148</v>
      </c>
      <c r="E12" s="54">
        <f t="shared" si="0"/>
        <v>95.4838709677419</v>
      </c>
      <c r="F12" s="54">
        <f>SUM(CALCULATION!EA7:EC7)</f>
        <v>72</v>
      </c>
      <c r="G12" s="54">
        <f t="shared" si="1"/>
        <v>93.5064935064935</v>
      </c>
      <c r="H12" s="54">
        <f>SUM(CALCULATION!EE7:EG7)</f>
        <v>120</v>
      </c>
      <c r="I12" s="54">
        <f t="shared" si="2"/>
        <v>93.75</v>
      </c>
      <c r="J12" s="54">
        <f>SUM(CALCULATION!EI7:EK7)</f>
        <v>31</v>
      </c>
      <c r="K12" s="54">
        <f t="shared" si="3"/>
        <v>93.9393939393939</v>
      </c>
      <c r="L12" s="54">
        <f>SUM(CALCULATION!EM7:EO7)</f>
        <v>163</v>
      </c>
      <c r="M12" s="54">
        <f t="shared" si="4"/>
        <v>95.8823529411765</v>
      </c>
      <c r="N12" s="54">
        <f>SUM(CALCULATION!EQ7:ES7)</f>
        <v>146</v>
      </c>
      <c r="O12" s="54">
        <f t="shared" si="5"/>
        <v>96.0526315789474</v>
      </c>
      <c r="P12" s="54">
        <f>SUM(CALCULATION!EU7:EW7)</f>
        <v>46</v>
      </c>
      <c r="Q12" s="54">
        <f t="shared" si="6"/>
        <v>100</v>
      </c>
      <c r="R12" s="54">
        <f>SUM(CALCULATION!EY7:FA7)</f>
        <v>144</v>
      </c>
      <c r="S12" s="54">
        <f t="shared" si="7"/>
        <v>94.7368421052632</v>
      </c>
      <c r="T12" s="54">
        <f>SUM(CALCULATION!FC7:FE7)</f>
        <v>24</v>
      </c>
      <c r="U12" s="54">
        <f t="shared" si="8"/>
        <v>85.7142857142857</v>
      </c>
      <c r="V12" s="54">
        <f>SUM(CALCULATION!FG7:FI7)</f>
        <v>136</v>
      </c>
      <c r="W12" s="54">
        <f t="shared" si="9"/>
        <v>88.3116883116883</v>
      </c>
      <c r="X12" s="54">
        <f>SUM(CALCULATION!FK7:FM7)</f>
        <v>22</v>
      </c>
      <c r="Y12" s="54">
        <f t="shared" si="10"/>
        <v>100</v>
      </c>
    </row>
    <row r="13" spans="1:25">
      <c r="A13" s="66">
        <v>8</v>
      </c>
      <c r="B13" s="18">
        <v>8</v>
      </c>
      <c r="C13" s="22" t="s">
        <v>29</v>
      </c>
      <c r="D13" s="54">
        <f>SUM(CALCULATION!DW8:DY8)</f>
        <v>143</v>
      </c>
      <c r="E13" s="54">
        <f t="shared" si="0"/>
        <v>92.258064516129</v>
      </c>
      <c r="F13" s="54">
        <f>SUM(CALCULATION!EA8:EC8)</f>
        <v>65</v>
      </c>
      <c r="G13" s="54">
        <f t="shared" si="1"/>
        <v>84.4155844155844</v>
      </c>
      <c r="H13" s="54">
        <f>SUM(CALCULATION!EE8:EG8)</f>
        <v>118</v>
      </c>
      <c r="I13" s="54">
        <f t="shared" si="2"/>
        <v>92.1875</v>
      </c>
      <c r="J13" s="54">
        <f>SUM(CALCULATION!EI8:EK8)</f>
        <v>29</v>
      </c>
      <c r="K13" s="54">
        <f t="shared" si="3"/>
        <v>87.8787878787879</v>
      </c>
      <c r="L13" s="54">
        <f>SUM(CALCULATION!EM8:EO8)</f>
        <v>149</v>
      </c>
      <c r="M13" s="54">
        <f t="shared" si="4"/>
        <v>87.6470588235294</v>
      </c>
      <c r="N13" s="54">
        <f>SUM(CALCULATION!EQ8:ES8)</f>
        <v>142</v>
      </c>
      <c r="O13" s="54">
        <f t="shared" si="5"/>
        <v>93.4210526315789</v>
      </c>
      <c r="P13" s="54">
        <f>SUM(CALCULATION!EU8:EW8)</f>
        <v>40</v>
      </c>
      <c r="Q13" s="54">
        <f t="shared" si="6"/>
        <v>86.9565217391304</v>
      </c>
      <c r="R13" s="54">
        <f>SUM(CALCULATION!EY8:FA8)</f>
        <v>134</v>
      </c>
      <c r="S13" s="54">
        <f t="shared" si="7"/>
        <v>88.1578947368421</v>
      </c>
      <c r="T13" s="54">
        <f>SUM(CALCULATION!FC8:FE8)</f>
        <v>26</v>
      </c>
      <c r="U13" s="54">
        <f t="shared" si="8"/>
        <v>92.8571428571429</v>
      </c>
      <c r="V13" s="54">
        <f>SUM(CALCULATION!FG8:FI8)</f>
        <v>133</v>
      </c>
      <c r="W13" s="54">
        <f t="shared" si="9"/>
        <v>86.3636363636364</v>
      </c>
      <c r="X13" s="54">
        <f>SUM(CALCULATION!FK8:FM8)</f>
        <v>19</v>
      </c>
      <c r="Y13" s="54">
        <f t="shared" si="10"/>
        <v>86.3636363636364</v>
      </c>
    </row>
    <row r="14" spans="1:25">
      <c r="A14" s="66">
        <v>9</v>
      </c>
      <c r="B14" s="18">
        <v>9</v>
      </c>
      <c r="C14" s="22" t="s">
        <v>30</v>
      </c>
      <c r="D14" s="54">
        <f>SUM(CALCULATION!DW9:DY9)</f>
        <v>134</v>
      </c>
      <c r="E14" s="54">
        <f t="shared" si="0"/>
        <v>86.4516129032258</v>
      </c>
      <c r="F14" s="54">
        <f>SUM(CALCULATION!EA9:EC9)</f>
        <v>70</v>
      </c>
      <c r="G14" s="54">
        <f t="shared" si="1"/>
        <v>90.9090909090909</v>
      </c>
      <c r="H14" s="54">
        <f>SUM(CALCULATION!EE9:EG9)</f>
        <v>117</v>
      </c>
      <c r="I14" s="54">
        <f t="shared" si="2"/>
        <v>91.40625</v>
      </c>
      <c r="J14" s="54">
        <f>SUM(CALCULATION!EI9:EK9)</f>
        <v>28</v>
      </c>
      <c r="K14" s="54">
        <f t="shared" si="3"/>
        <v>84.8484848484848</v>
      </c>
      <c r="L14" s="54">
        <f>SUM(CALCULATION!EM9:EO9)</f>
        <v>156</v>
      </c>
      <c r="M14" s="54">
        <f t="shared" si="4"/>
        <v>91.7647058823529</v>
      </c>
      <c r="N14" s="54">
        <f>SUM(CALCULATION!EQ9:ES9)</f>
        <v>141</v>
      </c>
      <c r="O14" s="54">
        <f t="shared" si="5"/>
        <v>92.7631578947368</v>
      </c>
      <c r="P14" s="54">
        <f>SUM(CALCULATION!EU9:EW9)</f>
        <v>40</v>
      </c>
      <c r="Q14" s="54">
        <f t="shared" si="6"/>
        <v>86.9565217391304</v>
      </c>
      <c r="R14" s="54">
        <f>SUM(CALCULATION!EY9:FA9)</f>
        <v>131</v>
      </c>
      <c r="S14" s="54">
        <f t="shared" si="7"/>
        <v>86.1842105263158</v>
      </c>
      <c r="T14" s="54">
        <f>SUM(CALCULATION!FC9:FE9)</f>
        <v>20</v>
      </c>
      <c r="U14" s="54">
        <f t="shared" si="8"/>
        <v>71.4285714285714</v>
      </c>
      <c r="V14" s="54">
        <f>SUM(CALCULATION!FG9:FI9)</f>
        <v>139</v>
      </c>
      <c r="W14" s="54">
        <f t="shared" si="9"/>
        <v>90.2597402597403</v>
      </c>
      <c r="X14" s="54">
        <f>SUM(CALCULATION!FK9:FM9)</f>
        <v>19</v>
      </c>
      <c r="Y14" s="54">
        <f t="shared" si="10"/>
        <v>86.3636363636364</v>
      </c>
    </row>
    <row r="15" spans="1:25">
      <c r="A15" s="66">
        <v>10</v>
      </c>
      <c r="B15" s="18">
        <v>10</v>
      </c>
      <c r="C15" s="44" t="s">
        <v>31</v>
      </c>
      <c r="D15" s="54">
        <f>SUM(CALCULATION!DW10:DY10)</f>
        <v>129</v>
      </c>
      <c r="E15" s="54">
        <f t="shared" si="0"/>
        <v>83.2258064516129</v>
      </c>
      <c r="F15" s="54">
        <f>SUM(CALCULATION!EA10:EC10)</f>
        <v>68</v>
      </c>
      <c r="G15" s="54">
        <f t="shared" si="1"/>
        <v>88.3116883116883</v>
      </c>
      <c r="H15" s="54">
        <f>SUM(CALCULATION!EE10:EG10)</f>
        <v>110</v>
      </c>
      <c r="I15" s="54">
        <f t="shared" si="2"/>
        <v>85.9375</v>
      </c>
      <c r="J15" s="54">
        <f>SUM(CALCULATION!EI10:EK10)</f>
        <v>27</v>
      </c>
      <c r="K15" s="54">
        <f t="shared" si="3"/>
        <v>81.8181818181818</v>
      </c>
      <c r="L15" s="54">
        <f>SUM(CALCULATION!EM10:EO10)</f>
        <v>141</v>
      </c>
      <c r="M15" s="54">
        <f t="shared" si="4"/>
        <v>82.9411764705882</v>
      </c>
      <c r="N15" s="54">
        <f>SUM(CALCULATION!EQ10:ES10)</f>
        <v>132</v>
      </c>
      <c r="O15" s="54">
        <f t="shared" si="5"/>
        <v>86.8421052631579</v>
      </c>
      <c r="P15" s="54">
        <f>SUM(CALCULATION!EU10:EW10)</f>
        <v>44</v>
      </c>
      <c r="Q15" s="54">
        <f t="shared" si="6"/>
        <v>95.6521739130435</v>
      </c>
      <c r="R15" s="54">
        <f>SUM(CALCULATION!EY10:FA10)</f>
        <v>121</v>
      </c>
      <c r="S15" s="54">
        <f t="shared" si="7"/>
        <v>79.6052631578947</v>
      </c>
      <c r="T15" s="54">
        <f>SUM(CALCULATION!FC10:FE10)</f>
        <v>24</v>
      </c>
      <c r="U15" s="54">
        <f t="shared" si="8"/>
        <v>85.7142857142857</v>
      </c>
      <c r="V15" s="54">
        <f>SUM(CALCULATION!FG10:FI10)</f>
        <v>121</v>
      </c>
      <c r="W15" s="54">
        <f t="shared" si="9"/>
        <v>78.5714285714286</v>
      </c>
      <c r="X15" s="54">
        <f>SUM(CALCULATION!FK10:FM10)</f>
        <v>20</v>
      </c>
      <c r="Y15" s="54">
        <f t="shared" si="10"/>
        <v>90.9090909090909</v>
      </c>
    </row>
    <row r="16" spans="1:25">
      <c r="A16" s="66">
        <v>11</v>
      </c>
      <c r="B16" s="18">
        <v>11</v>
      </c>
      <c r="C16" s="22" t="s">
        <v>32</v>
      </c>
      <c r="D16" s="54">
        <f>SUM(CALCULATION!DW11:DY11)</f>
        <v>137</v>
      </c>
      <c r="E16" s="54">
        <f t="shared" si="0"/>
        <v>88.3870967741936</v>
      </c>
      <c r="F16" s="54">
        <f>SUM(CALCULATION!EA11:EC11)</f>
        <v>61</v>
      </c>
      <c r="G16" s="54">
        <f t="shared" si="1"/>
        <v>79.2207792207792</v>
      </c>
      <c r="H16" s="54">
        <f>SUM(CALCULATION!EE11:EG11)</f>
        <v>112</v>
      </c>
      <c r="I16" s="54">
        <f t="shared" si="2"/>
        <v>87.5</v>
      </c>
      <c r="J16" s="54">
        <f>SUM(CALCULATION!EI11:EK11)</f>
        <v>29</v>
      </c>
      <c r="K16" s="54">
        <f t="shared" si="3"/>
        <v>87.8787878787879</v>
      </c>
      <c r="L16" s="54">
        <f>SUM(CALCULATION!EM11:EO11)</f>
        <v>144</v>
      </c>
      <c r="M16" s="54">
        <f t="shared" si="4"/>
        <v>84.7058823529412</v>
      </c>
      <c r="N16" s="54">
        <f>SUM(CALCULATION!EQ11:ES11)</f>
        <v>137</v>
      </c>
      <c r="O16" s="54">
        <f t="shared" si="5"/>
        <v>90.1315789473684</v>
      </c>
      <c r="P16" s="54">
        <f>SUM(CALCULATION!EU11:EW11)</f>
        <v>44</v>
      </c>
      <c r="Q16" s="54">
        <f t="shared" si="6"/>
        <v>95.6521739130435</v>
      </c>
      <c r="R16" s="54">
        <f>SUM(CALCULATION!EY11:FA11)</f>
        <v>131</v>
      </c>
      <c r="S16" s="54">
        <f t="shared" si="7"/>
        <v>86.1842105263158</v>
      </c>
      <c r="T16" s="54">
        <f>SUM(CALCULATION!FC11:FE11)</f>
        <v>22</v>
      </c>
      <c r="U16" s="54">
        <f t="shared" si="8"/>
        <v>78.5714285714286</v>
      </c>
      <c r="V16" s="54">
        <f>SUM(CALCULATION!FG11:FI11)</f>
        <v>126</v>
      </c>
      <c r="W16" s="54">
        <f t="shared" si="9"/>
        <v>81.8181818181818</v>
      </c>
      <c r="X16" s="54">
        <f>SUM(CALCULATION!FK11:FM11)</f>
        <v>20</v>
      </c>
      <c r="Y16" s="54">
        <f t="shared" si="10"/>
        <v>90.9090909090909</v>
      </c>
    </row>
    <row r="17" spans="1:25">
      <c r="A17" s="66">
        <v>12</v>
      </c>
      <c r="B17" s="18">
        <v>12</v>
      </c>
      <c r="C17" s="22" t="s">
        <v>33</v>
      </c>
      <c r="D17" s="54">
        <f>SUM(CALCULATION!DW12:DY12)</f>
        <v>138</v>
      </c>
      <c r="E17" s="54">
        <f t="shared" si="0"/>
        <v>89.0322580645161</v>
      </c>
      <c r="F17" s="54">
        <f>SUM(CALCULATION!EA12:EC12)</f>
        <v>63</v>
      </c>
      <c r="G17" s="54">
        <f t="shared" si="1"/>
        <v>81.8181818181818</v>
      </c>
      <c r="H17" s="54">
        <f>SUM(CALCULATION!EE12:EG12)</f>
        <v>114</v>
      </c>
      <c r="I17" s="54">
        <f t="shared" si="2"/>
        <v>89.0625</v>
      </c>
      <c r="J17" s="54">
        <f>SUM(CALCULATION!EI12:EK12)</f>
        <v>33</v>
      </c>
      <c r="K17" s="54">
        <f t="shared" si="3"/>
        <v>100</v>
      </c>
      <c r="L17" s="54">
        <f>SUM(CALCULATION!EM12:EO12)</f>
        <v>154</v>
      </c>
      <c r="M17" s="54">
        <f t="shared" si="4"/>
        <v>90.5882352941177</v>
      </c>
      <c r="N17" s="54">
        <f>SUM(CALCULATION!EQ12:ES12)</f>
        <v>133</v>
      </c>
      <c r="O17" s="54">
        <f t="shared" si="5"/>
        <v>87.5</v>
      </c>
      <c r="P17" s="54">
        <f>SUM(CALCULATION!EU12:EW12)</f>
        <v>43</v>
      </c>
      <c r="Q17" s="54">
        <f t="shared" si="6"/>
        <v>93.4782608695652</v>
      </c>
      <c r="R17" s="54">
        <f>SUM(CALCULATION!EY12:FA12)</f>
        <v>132</v>
      </c>
      <c r="S17" s="54">
        <f t="shared" si="7"/>
        <v>86.8421052631579</v>
      </c>
      <c r="T17" s="54">
        <f>SUM(CALCULATION!FC12:FE12)</f>
        <v>21</v>
      </c>
      <c r="U17" s="54">
        <f t="shared" si="8"/>
        <v>75</v>
      </c>
      <c r="V17" s="54">
        <f>SUM(CALCULATION!FG12:FI12)</f>
        <v>126</v>
      </c>
      <c r="W17" s="54">
        <f t="shared" si="9"/>
        <v>81.8181818181818</v>
      </c>
      <c r="X17" s="54">
        <f>SUM(CALCULATION!FK12:FM12)</f>
        <v>22</v>
      </c>
      <c r="Y17" s="54">
        <f t="shared" si="10"/>
        <v>100</v>
      </c>
    </row>
    <row r="18" spans="1:25">
      <c r="A18" s="66">
        <v>13</v>
      </c>
      <c r="B18" s="18">
        <v>13</v>
      </c>
      <c r="C18" s="22" t="s">
        <v>34</v>
      </c>
      <c r="D18" s="54">
        <f>SUM(CALCULATION!DW13:DY13)</f>
        <v>136</v>
      </c>
      <c r="E18" s="54">
        <f t="shared" si="0"/>
        <v>87.741935483871</v>
      </c>
      <c r="F18" s="54">
        <f>SUM(CALCULATION!EA13:EC13)</f>
        <v>62</v>
      </c>
      <c r="G18" s="54">
        <f t="shared" si="1"/>
        <v>80.5194805194805</v>
      </c>
      <c r="H18" s="54">
        <f>SUM(CALCULATION!EE13:EG13)</f>
        <v>111</v>
      </c>
      <c r="I18" s="54">
        <f t="shared" si="2"/>
        <v>86.71875</v>
      </c>
      <c r="J18" s="54">
        <f>SUM(CALCULATION!EI13:EK13)</f>
        <v>33</v>
      </c>
      <c r="K18" s="54">
        <f t="shared" si="3"/>
        <v>100</v>
      </c>
      <c r="L18" s="54">
        <f>SUM(CALCULATION!EM13:EO13)</f>
        <v>133</v>
      </c>
      <c r="M18" s="54">
        <f t="shared" si="4"/>
        <v>78.2352941176471</v>
      </c>
      <c r="N18" s="54">
        <f>SUM(CALCULATION!EQ13:ES13)</f>
        <v>130</v>
      </c>
      <c r="O18" s="54">
        <f t="shared" si="5"/>
        <v>85.5263157894737</v>
      </c>
      <c r="P18" s="54">
        <f>SUM(CALCULATION!EU13:EW13)</f>
        <v>40</v>
      </c>
      <c r="Q18" s="54">
        <f t="shared" si="6"/>
        <v>86.9565217391304</v>
      </c>
      <c r="R18" s="54">
        <f>SUM(CALCULATION!EY13:FA13)</f>
        <v>113</v>
      </c>
      <c r="S18" s="54">
        <f t="shared" si="7"/>
        <v>74.3421052631579</v>
      </c>
      <c r="T18" s="54">
        <f>SUM(CALCULATION!FC13:FE13)</f>
        <v>24</v>
      </c>
      <c r="U18" s="54">
        <f t="shared" si="8"/>
        <v>85.7142857142857</v>
      </c>
      <c r="V18" s="54">
        <f>SUM(CALCULATION!FG13:FI13)</f>
        <v>126</v>
      </c>
      <c r="W18" s="54">
        <f t="shared" si="9"/>
        <v>81.8181818181818</v>
      </c>
      <c r="X18" s="54">
        <f>SUM(CALCULATION!FK13:FM13)</f>
        <v>20</v>
      </c>
      <c r="Y18" s="54">
        <f t="shared" si="10"/>
        <v>90.9090909090909</v>
      </c>
    </row>
    <row r="19" spans="1:25">
      <c r="A19" s="66">
        <v>14</v>
      </c>
      <c r="B19" s="18">
        <v>14</v>
      </c>
      <c r="C19" s="22" t="s">
        <v>35</v>
      </c>
      <c r="D19" s="54">
        <f>SUM(CALCULATION!DW14:DY14)</f>
        <v>133</v>
      </c>
      <c r="E19" s="54">
        <f t="shared" si="0"/>
        <v>85.8064516129032</v>
      </c>
      <c r="F19" s="54">
        <f>SUM(CALCULATION!EA14:EC14)</f>
        <v>66</v>
      </c>
      <c r="G19" s="54">
        <f t="shared" si="1"/>
        <v>85.7142857142857</v>
      </c>
      <c r="H19" s="54">
        <f>SUM(CALCULATION!EE14:EG14)</f>
        <v>109</v>
      </c>
      <c r="I19" s="54">
        <f t="shared" si="2"/>
        <v>85.15625</v>
      </c>
      <c r="J19" s="54">
        <f>SUM(CALCULATION!EI14:EK14)</f>
        <v>25</v>
      </c>
      <c r="K19" s="54">
        <f t="shared" si="3"/>
        <v>75.7575757575758</v>
      </c>
      <c r="L19" s="54">
        <f>SUM(CALCULATION!EM14:EO14)</f>
        <v>146</v>
      </c>
      <c r="M19" s="54">
        <f t="shared" si="4"/>
        <v>85.8823529411765</v>
      </c>
      <c r="N19" s="54">
        <f>SUM(CALCULATION!EQ14:ES14)</f>
        <v>132</v>
      </c>
      <c r="O19" s="54">
        <f t="shared" si="5"/>
        <v>86.8421052631579</v>
      </c>
      <c r="P19" s="54">
        <f>SUM(CALCULATION!EU14:EW14)</f>
        <v>43</v>
      </c>
      <c r="Q19" s="54">
        <f t="shared" si="6"/>
        <v>93.4782608695652</v>
      </c>
      <c r="R19" s="54">
        <f>SUM(CALCULATION!EY14:FA14)</f>
        <v>125</v>
      </c>
      <c r="S19" s="54">
        <f t="shared" si="7"/>
        <v>82.2368421052632</v>
      </c>
      <c r="T19" s="54">
        <f>SUM(CALCULATION!FC14:FE14)</f>
        <v>22</v>
      </c>
      <c r="U19" s="54">
        <f t="shared" si="8"/>
        <v>78.5714285714286</v>
      </c>
      <c r="V19" s="54">
        <f>SUM(CALCULATION!FG14:FI14)</f>
        <v>139</v>
      </c>
      <c r="W19" s="54">
        <f t="shared" si="9"/>
        <v>90.2597402597403</v>
      </c>
      <c r="X19" s="54">
        <f>SUM(CALCULATION!FK14:FM14)</f>
        <v>21</v>
      </c>
      <c r="Y19" s="54">
        <f t="shared" si="10"/>
        <v>95.4545454545455</v>
      </c>
    </row>
    <row r="20" spans="1:25">
      <c r="A20" s="66">
        <v>15</v>
      </c>
      <c r="B20" s="18">
        <v>15</v>
      </c>
      <c r="C20" s="22" t="s">
        <v>36</v>
      </c>
      <c r="D20" s="54">
        <f>SUM(CALCULATION!DW15:DY15)</f>
        <v>142</v>
      </c>
      <c r="E20" s="54">
        <f t="shared" si="0"/>
        <v>91.6129032258064</v>
      </c>
      <c r="F20" s="54">
        <f>SUM(CALCULATION!EA15:EC15)</f>
        <v>70</v>
      </c>
      <c r="G20" s="54">
        <f t="shared" si="1"/>
        <v>90.9090909090909</v>
      </c>
      <c r="H20" s="54">
        <f>SUM(CALCULATION!EE15:EG15)</f>
        <v>110</v>
      </c>
      <c r="I20" s="54">
        <f t="shared" si="2"/>
        <v>85.9375</v>
      </c>
      <c r="J20" s="54">
        <f>SUM(CALCULATION!EI15:EK15)</f>
        <v>32</v>
      </c>
      <c r="K20" s="54">
        <f t="shared" si="3"/>
        <v>96.969696969697</v>
      </c>
      <c r="L20" s="54">
        <f>SUM(CALCULATION!EM15:EO15)</f>
        <v>148</v>
      </c>
      <c r="M20" s="54">
        <f t="shared" si="4"/>
        <v>87.0588235294118</v>
      </c>
      <c r="N20" s="54">
        <f>SUM(CALCULATION!EQ15:ES15)</f>
        <v>139</v>
      </c>
      <c r="O20" s="54">
        <f t="shared" si="5"/>
        <v>91.4473684210526</v>
      </c>
      <c r="P20" s="54">
        <f>SUM(CALCULATION!EU15:EW15)</f>
        <v>44</v>
      </c>
      <c r="Q20" s="54">
        <f t="shared" si="6"/>
        <v>95.6521739130435</v>
      </c>
      <c r="R20" s="54">
        <f>SUM(CALCULATION!EY15:FA15)</f>
        <v>133</v>
      </c>
      <c r="S20" s="54">
        <f t="shared" si="7"/>
        <v>87.5</v>
      </c>
      <c r="T20" s="54">
        <f>SUM(CALCULATION!FC15:FE15)</f>
        <v>23</v>
      </c>
      <c r="U20" s="54">
        <f t="shared" si="8"/>
        <v>82.1428571428571</v>
      </c>
      <c r="V20" s="54">
        <f>SUM(CALCULATION!FG15:FI15)</f>
        <v>140</v>
      </c>
      <c r="W20" s="54">
        <f t="shared" si="9"/>
        <v>90.9090909090909</v>
      </c>
      <c r="X20" s="54">
        <f>SUM(CALCULATION!FK15:FM15)</f>
        <v>21</v>
      </c>
      <c r="Y20" s="54">
        <f t="shared" si="10"/>
        <v>95.4545454545455</v>
      </c>
    </row>
    <row r="21" spans="1:25">
      <c r="A21" s="66">
        <v>16</v>
      </c>
      <c r="B21" s="18">
        <v>16</v>
      </c>
      <c r="C21" s="22" t="s">
        <v>37</v>
      </c>
      <c r="D21" s="54">
        <f>SUM(CALCULATION!DW16:DY16)</f>
        <v>135</v>
      </c>
      <c r="E21" s="54">
        <f t="shared" si="0"/>
        <v>87.0967741935484</v>
      </c>
      <c r="F21" s="54">
        <f>SUM(CALCULATION!EA16:EC16)</f>
        <v>73</v>
      </c>
      <c r="G21" s="54">
        <f t="shared" si="1"/>
        <v>94.8051948051948</v>
      </c>
      <c r="H21" s="54">
        <f>SUM(CALCULATION!EE16:EG16)</f>
        <v>113</v>
      </c>
      <c r="I21" s="54">
        <f t="shared" si="2"/>
        <v>88.28125</v>
      </c>
      <c r="J21" s="54">
        <f>SUM(CALCULATION!EI16:EK16)</f>
        <v>32</v>
      </c>
      <c r="K21" s="54">
        <f t="shared" si="3"/>
        <v>96.969696969697</v>
      </c>
      <c r="L21" s="54">
        <f>SUM(CALCULATION!EM16:EO16)</f>
        <v>152</v>
      </c>
      <c r="M21" s="54">
        <f t="shared" si="4"/>
        <v>89.4117647058824</v>
      </c>
      <c r="N21" s="54">
        <f>SUM(CALCULATION!EQ16:ES16)</f>
        <v>139</v>
      </c>
      <c r="O21" s="54">
        <f t="shared" si="5"/>
        <v>91.4473684210526</v>
      </c>
      <c r="P21" s="54">
        <f>SUM(CALCULATION!EU16:EW16)</f>
        <v>43</v>
      </c>
      <c r="Q21" s="54">
        <f t="shared" si="6"/>
        <v>93.4782608695652</v>
      </c>
      <c r="R21" s="54">
        <f>SUM(CALCULATION!EY16:FA16)</f>
        <v>134</v>
      </c>
      <c r="S21" s="54">
        <f t="shared" si="7"/>
        <v>88.1578947368421</v>
      </c>
      <c r="T21" s="54">
        <f>SUM(CALCULATION!FC16:FE16)</f>
        <v>24</v>
      </c>
      <c r="U21" s="54">
        <f t="shared" si="8"/>
        <v>85.7142857142857</v>
      </c>
      <c r="V21" s="54">
        <f>SUM(CALCULATION!FG16:FI16)</f>
        <v>130</v>
      </c>
      <c r="W21" s="54">
        <f t="shared" si="9"/>
        <v>84.4155844155844</v>
      </c>
      <c r="X21" s="54">
        <f>SUM(CALCULATION!FK16:FM16)</f>
        <v>20</v>
      </c>
      <c r="Y21" s="54">
        <f t="shared" si="10"/>
        <v>90.9090909090909</v>
      </c>
    </row>
    <row r="22" spans="1:25">
      <c r="A22" s="66">
        <v>17</v>
      </c>
      <c r="B22" s="18">
        <v>17</v>
      </c>
      <c r="C22" s="22" t="s">
        <v>38</v>
      </c>
      <c r="D22" s="54">
        <f>SUM(CALCULATION!DW17:DY17)</f>
        <v>125</v>
      </c>
      <c r="E22" s="54">
        <f t="shared" si="0"/>
        <v>80.6451612903226</v>
      </c>
      <c r="F22" s="54">
        <f>SUM(CALCULATION!EA17:EC17)</f>
        <v>55</v>
      </c>
      <c r="G22" s="54">
        <f t="shared" si="1"/>
        <v>71.4285714285714</v>
      </c>
      <c r="H22" s="54">
        <f>SUM(CALCULATION!EE17:EG17)</f>
        <v>107</v>
      </c>
      <c r="I22" s="54">
        <f t="shared" si="2"/>
        <v>83.59375</v>
      </c>
      <c r="J22" s="54">
        <f>SUM(CALCULATION!EI17:EK17)</f>
        <v>32</v>
      </c>
      <c r="K22" s="54">
        <f t="shared" si="3"/>
        <v>96.969696969697</v>
      </c>
      <c r="L22" s="54">
        <f>SUM(CALCULATION!EM17:EO17)</f>
        <v>138</v>
      </c>
      <c r="M22" s="54">
        <f t="shared" si="4"/>
        <v>81.1764705882353</v>
      </c>
      <c r="N22" s="54">
        <f>SUM(CALCULATION!EQ17:ES17)</f>
        <v>119</v>
      </c>
      <c r="O22" s="54">
        <f t="shared" si="5"/>
        <v>78.2894736842105</v>
      </c>
      <c r="P22" s="54">
        <f>SUM(CALCULATION!EU17:EW17)</f>
        <v>42</v>
      </c>
      <c r="Q22" s="54">
        <f t="shared" si="6"/>
        <v>91.304347826087</v>
      </c>
      <c r="R22" s="54">
        <f>SUM(CALCULATION!EY17:FA17)</f>
        <v>122</v>
      </c>
      <c r="S22" s="54">
        <f t="shared" si="7"/>
        <v>80.2631578947368</v>
      </c>
      <c r="T22" s="54">
        <f>SUM(CALCULATION!FC17:FE17)</f>
        <v>20</v>
      </c>
      <c r="U22" s="54">
        <f t="shared" si="8"/>
        <v>71.4285714285714</v>
      </c>
      <c r="V22" s="54">
        <f>SUM(CALCULATION!FG17:FI17)</f>
        <v>116</v>
      </c>
      <c r="W22" s="54">
        <f t="shared" si="9"/>
        <v>75.3246753246753</v>
      </c>
      <c r="X22" s="54">
        <f>SUM(CALCULATION!FK17:FM17)</f>
        <v>22</v>
      </c>
      <c r="Y22" s="54">
        <f t="shared" si="10"/>
        <v>100</v>
      </c>
    </row>
    <row r="23" spans="1:25">
      <c r="A23" s="66">
        <v>18</v>
      </c>
      <c r="B23" s="18">
        <v>18</v>
      </c>
      <c r="C23" s="22" t="s">
        <v>39</v>
      </c>
      <c r="D23" s="54">
        <f>SUM(CALCULATION!DW18:DY18)</f>
        <v>131</v>
      </c>
      <c r="E23" s="54">
        <f t="shared" si="0"/>
        <v>84.5161290322581</v>
      </c>
      <c r="F23" s="54">
        <f>SUM(CALCULATION!EA18:EC18)</f>
        <v>67</v>
      </c>
      <c r="G23" s="54">
        <f t="shared" si="1"/>
        <v>87.012987012987</v>
      </c>
      <c r="H23" s="54">
        <f>SUM(CALCULATION!EE18:EG18)</f>
        <v>113</v>
      </c>
      <c r="I23" s="54">
        <f t="shared" si="2"/>
        <v>88.28125</v>
      </c>
      <c r="J23" s="54">
        <f>SUM(CALCULATION!EI18:EK18)</f>
        <v>29</v>
      </c>
      <c r="K23" s="54">
        <f t="shared" si="3"/>
        <v>87.8787878787879</v>
      </c>
      <c r="L23" s="54">
        <f>SUM(CALCULATION!EM18:EO18)</f>
        <v>156</v>
      </c>
      <c r="M23" s="54">
        <f t="shared" si="4"/>
        <v>91.7647058823529</v>
      </c>
      <c r="N23" s="54">
        <f>SUM(CALCULATION!EQ18:ES18)</f>
        <v>146</v>
      </c>
      <c r="O23" s="54">
        <f t="shared" si="5"/>
        <v>96.0526315789474</v>
      </c>
      <c r="P23" s="54">
        <f>SUM(CALCULATION!EU18:EW18)</f>
        <v>46</v>
      </c>
      <c r="Q23" s="54">
        <f t="shared" si="6"/>
        <v>100</v>
      </c>
      <c r="R23" s="54">
        <f>SUM(CALCULATION!EY18:FA18)</f>
        <v>134</v>
      </c>
      <c r="S23" s="54">
        <f t="shared" si="7"/>
        <v>88.1578947368421</v>
      </c>
      <c r="T23" s="54">
        <f>SUM(CALCULATION!FC18:FE18)</f>
        <v>25</v>
      </c>
      <c r="U23" s="54">
        <f t="shared" si="8"/>
        <v>89.2857142857143</v>
      </c>
      <c r="V23" s="54">
        <f>SUM(CALCULATION!FG18:FI18)</f>
        <v>134</v>
      </c>
      <c r="W23" s="54">
        <f t="shared" si="9"/>
        <v>87.012987012987</v>
      </c>
      <c r="X23" s="54">
        <f>SUM(CALCULATION!FK18:FM18)</f>
        <v>19</v>
      </c>
      <c r="Y23" s="54">
        <f t="shared" si="10"/>
        <v>86.3636363636364</v>
      </c>
    </row>
    <row r="24" spans="1:25">
      <c r="A24" s="66">
        <v>19</v>
      </c>
      <c r="B24" s="18">
        <v>19</v>
      </c>
      <c r="C24" s="22" t="s">
        <v>40</v>
      </c>
      <c r="D24" s="54">
        <f>SUM(CALCULATION!DW19:DY19)</f>
        <v>128</v>
      </c>
      <c r="E24" s="54">
        <f t="shared" si="0"/>
        <v>82.5806451612903</v>
      </c>
      <c r="F24" s="54">
        <f>SUM(CALCULATION!EA19:EC19)</f>
        <v>61</v>
      </c>
      <c r="G24" s="54">
        <f t="shared" si="1"/>
        <v>79.2207792207792</v>
      </c>
      <c r="H24" s="54">
        <f>SUM(CALCULATION!EE19:EG19)</f>
        <v>104</v>
      </c>
      <c r="I24" s="54">
        <f t="shared" si="2"/>
        <v>81.25</v>
      </c>
      <c r="J24" s="54">
        <f>SUM(CALCULATION!EI19:EK19)</f>
        <v>28</v>
      </c>
      <c r="K24" s="54">
        <f t="shared" si="3"/>
        <v>84.8484848484848</v>
      </c>
      <c r="L24" s="54">
        <f>SUM(CALCULATION!EM19:EO19)</f>
        <v>132</v>
      </c>
      <c r="M24" s="54">
        <f t="shared" si="4"/>
        <v>77.6470588235294</v>
      </c>
      <c r="N24" s="54">
        <f>SUM(CALCULATION!EQ19:ES19)</f>
        <v>124</v>
      </c>
      <c r="O24" s="54">
        <f t="shared" si="5"/>
        <v>81.5789473684211</v>
      </c>
      <c r="P24" s="54">
        <f>SUM(CALCULATION!EU19:EW19)</f>
        <v>40</v>
      </c>
      <c r="Q24" s="54">
        <f t="shared" si="6"/>
        <v>86.9565217391304</v>
      </c>
      <c r="R24" s="54">
        <f>SUM(CALCULATION!EY19:FA19)</f>
        <v>129</v>
      </c>
      <c r="S24" s="54">
        <f t="shared" si="7"/>
        <v>84.8684210526316</v>
      </c>
      <c r="T24" s="54">
        <v>19</v>
      </c>
      <c r="U24" s="54">
        <f t="shared" si="8"/>
        <v>67.8571428571429</v>
      </c>
      <c r="V24" s="54">
        <f>SUM(CALCULATION!FG19:FI19)</f>
        <v>116</v>
      </c>
      <c r="W24" s="54">
        <f t="shared" si="9"/>
        <v>75.3246753246753</v>
      </c>
      <c r="X24" s="54">
        <f>SUM(CALCULATION!FK19:FM19)</f>
        <v>17</v>
      </c>
      <c r="Y24" s="54">
        <f t="shared" si="10"/>
        <v>77.2727272727273</v>
      </c>
    </row>
    <row r="25" spans="1:25">
      <c r="A25" s="66">
        <v>20</v>
      </c>
      <c r="B25" s="18">
        <v>20</v>
      </c>
      <c r="C25" s="44" t="s">
        <v>41</v>
      </c>
      <c r="D25" s="54">
        <f>SUM(CALCULATION!DW20:DY20)</f>
        <v>109</v>
      </c>
      <c r="E25" s="54">
        <f t="shared" si="0"/>
        <v>70.3225806451613</v>
      </c>
      <c r="F25" s="54">
        <f>SUM(CALCULATION!EA20:EC20)</f>
        <v>63</v>
      </c>
      <c r="G25" s="54">
        <f t="shared" si="1"/>
        <v>81.8181818181818</v>
      </c>
      <c r="H25" s="54">
        <f>SUM(CALCULATION!EE20:EG20)</f>
        <v>102</v>
      </c>
      <c r="I25" s="54">
        <f t="shared" si="2"/>
        <v>79.6875</v>
      </c>
      <c r="J25" s="54">
        <f>SUM(CALCULATION!EI20:EK20)</f>
        <v>26</v>
      </c>
      <c r="K25" s="54">
        <f t="shared" si="3"/>
        <v>78.7878787878788</v>
      </c>
      <c r="L25" s="54">
        <f>SUM(CALCULATION!EM20:EO20)</f>
        <v>129</v>
      </c>
      <c r="M25" s="54">
        <f t="shared" si="4"/>
        <v>75.8823529411765</v>
      </c>
      <c r="N25" s="54">
        <f>SUM(CALCULATION!EQ20:ES20)</f>
        <v>129</v>
      </c>
      <c r="O25" s="54">
        <f t="shared" si="5"/>
        <v>84.8684210526316</v>
      </c>
      <c r="P25" s="54">
        <f>SUM(CALCULATION!EU20:EW20)</f>
        <v>38</v>
      </c>
      <c r="Q25" s="54">
        <f t="shared" si="6"/>
        <v>82.6086956521739</v>
      </c>
      <c r="R25" s="54">
        <f>SUM(CALCULATION!EY20:FA20)</f>
        <v>114</v>
      </c>
      <c r="S25" s="54">
        <f t="shared" si="7"/>
        <v>75</v>
      </c>
      <c r="T25" s="54">
        <v>20</v>
      </c>
      <c r="U25" s="54">
        <f t="shared" si="8"/>
        <v>71.4285714285714</v>
      </c>
      <c r="V25" s="54">
        <f>SUM(CALCULATION!FG20:FI20)</f>
        <v>109</v>
      </c>
      <c r="W25" s="54">
        <f t="shared" si="9"/>
        <v>70.7792207792208</v>
      </c>
      <c r="X25" s="54">
        <f>SUM(CALCULATION!FK20:FM20)</f>
        <v>16</v>
      </c>
      <c r="Y25" s="54">
        <f t="shared" si="10"/>
        <v>72.7272727272727</v>
      </c>
    </row>
    <row r="26" spans="1:25">
      <c r="A26" s="66">
        <v>21</v>
      </c>
      <c r="B26" s="18">
        <v>21</v>
      </c>
      <c r="C26" s="22" t="s">
        <v>42</v>
      </c>
      <c r="D26" s="54">
        <f>SUM(CALCULATION!DW21:DY21)</f>
        <v>139</v>
      </c>
      <c r="E26" s="54">
        <f t="shared" si="0"/>
        <v>89.6774193548387</v>
      </c>
      <c r="F26" s="54">
        <f>SUM(CALCULATION!EA21:EC21)</f>
        <v>77</v>
      </c>
      <c r="G26" s="54">
        <f t="shared" ref="G26:G45" si="11">F26/85*100</f>
        <v>90.5882352941177</v>
      </c>
      <c r="H26" s="54">
        <f>SUM(CALCULATION!EE21:EG21)</f>
        <v>119</v>
      </c>
      <c r="I26" s="54">
        <f t="shared" si="2"/>
        <v>92.96875</v>
      </c>
      <c r="J26" s="54">
        <f>SUM(CALCULATION!EI21:EK21)</f>
        <v>33</v>
      </c>
      <c r="K26" s="54">
        <f t="shared" si="3"/>
        <v>100</v>
      </c>
      <c r="L26" s="54">
        <f>SUM(CALCULATION!EM21:EO21)</f>
        <v>146</v>
      </c>
      <c r="M26" s="54">
        <f t="shared" si="4"/>
        <v>85.8823529411765</v>
      </c>
      <c r="N26" s="54">
        <f>SUM(CALCULATION!EQ21:ES21)</f>
        <v>139</v>
      </c>
      <c r="O26" s="54">
        <f t="shared" si="5"/>
        <v>91.4473684210526</v>
      </c>
      <c r="P26" s="54">
        <f>SUM(CALCULATION!EU21:EW21)</f>
        <v>34</v>
      </c>
      <c r="Q26" s="54">
        <f t="shared" ref="Q26:Q35" si="12">P26/36*100</f>
        <v>94.4444444444444</v>
      </c>
      <c r="R26" s="54">
        <f>SUM(CALCULATION!EY21:FA21)</f>
        <v>134</v>
      </c>
      <c r="S26" s="54">
        <f t="shared" si="7"/>
        <v>88.1578947368421</v>
      </c>
      <c r="T26" s="54">
        <f>SUM(CALCULATION!FC21:FE21)</f>
        <v>25</v>
      </c>
      <c r="U26" s="54">
        <f t="shared" si="8"/>
        <v>89.2857142857143</v>
      </c>
      <c r="V26" s="54">
        <f>SUM(CALCULATION!FG21:FI21)</f>
        <v>131</v>
      </c>
      <c r="W26" s="54">
        <f t="shared" si="9"/>
        <v>85.0649350649351</v>
      </c>
      <c r="X26" s="54">
        <f>SUM(CALCULATION!FK21:FM21)</f>
        <v>16</v>
      </c>
      <c r="Y26" s="54">
        <f t="shared" si="10"/>
        <v>72.7272727272727</v>
      </c>
    </row>
    <row r="27" spans="1:25">
      <c r="A27" s="66">
        <v>22</v>
      </c>
      <c r="B27" s="18">
        <v>22</v>
      </c>
      <c r="C27" s="22" t="s">
        <v>43</v>
      </c>
      <c r="D27" s="54">
        <f>SUM(CALCULATION!DW22:DY22)</f>
        <v>129</v>
      </c>
      <c r="E27" s="54">
        <f t="shared" si="0"/>
        <v>83.2258064516129</v>
      </c>
      <c r="F27" s="54">
        <f>SUM(CALCULATION!EA22:EC22)</f>
        <v>72</v>
      </c>
      <c r="G27" s="54">
        <f t="shared" si="11"/>
        <v>84.7058823529412</v>
      </c>
      <c r="H27" s="54">
        <f>SUM(CALCULATION!EE22:EG22)</f>
        <v>118</v>
      </c>
      <c r="I27" s="54">
        <f t="shared" si="2"/>
        <v>92.1875</v>
      </c>
      <c r="J27" s="54">
        <f>SUM(CALCULATION!EI22:EK22)</f>
        <v>30</v>
      </c>
      <c r="K27" s="54">
        <f t="shared" si="3"/>
        <v>90.9090909090909</v>
      </c>
      <c r="L27" s="54">
        <f>SUM(CALCULATION!EM22:EO22)</f>
        <v>148</v>
      </c>
      <c r="M27" s="54">
        <f t="shared" si="4"/>
        <v>87.0588235294118</v>
      </c>
      <c r="N27" s="54">
        <f>SUM(CALCULATION!EQ22:ES22)</f>
        <v>143</v>
      </c>
      <c r="O27" s="54">
        <f t="shared" si="5"/>
        <v>94.0789473684211</v>
      </c>
      <c r="P27" s="54">
        <f>SUM(CALCULATION!EU22:EW22)</f>
        <v>35</v>
      </c>
      <c r="Q27" s="54">
        <f t="shared" si="12"/>
        <v>97.2222222222222</v>
      </c>
      <c r="R27" s="54">
        <f>SUM(CALCULATION!EY22:FA22)</f>
        <v>139</v>
      </c>
      <c r="S27" s="54">
        <f t="shared" si="7"/>
        <v>91.4473684210526</v>
      </c>
      <c r="T27" s="54">
        <f>SUM(CALCULATION!FC22:FE22)</f>
        <v>27</v>
      </c>
      <c r="U27" s="54">
        <f t="shared" si="8"/>
        <v>96.4285714285714</v>
      </c>
      <c r="V27" s="54">
        <f>SUM(CALCULATION!FG22:FI22)</f>
        <v>122</v>
      </c>
      <c r="W27" s="54">
        <f t="shared" si="9"/>
        <v>79.2207792207792</v>
      </c>
      <c r="X27" s="54">
        <f>SUM(CALCULATION!FK22:FM22)</f>
        <v>16</v>
      </c>
      <c r="Y27" s="54">
        <f t="shared" si="10"/>
        <v>72.7272727272727</v>
      </c>
    </row>
    <row r="28" spans="1:25">
      <c r="A28" s="66">
        <v>23</v>
      </c>
      <c r="B28" s="18">
        <v>23</v>
      </c>
      <c r="C28" s="22" t="s">
        <v>44</v>
      </c>
      <c r="D28" s="54">
        <f>SUM(CALCULATION!DW23:DY23)</f>
        <v>86</v>
      </c>
      <c r="E28" s="54">
        <f t="shared" si="0"/>
        <v>55.4838709677419</v>
      </c>
      <c r="F28" s="54">
        <f>SUM(CALCULATION!EA23:EC23)</f>
        <v>47</v>
      </c>
      <c r="G28" s="54">
        <f t="shared" si="11"/>
        <v>55.2941176470588</v>
      </c>
      <c r="H28" s="54">
        <f>SUM(CALCULATION!EE23:EG23)</f>
        <v>84</v>
      </c>
      <c r="I28" s="54">
        <f t="shared" si="2"/>
        <v>65.625</v>
      </c>
      <c r="J28" s="54">
        <f>SUM(CALCULATION!EI23:EK23)</f>
        <v>24</v>
      </c>
      <c r="K28" s="54">
        <f t="shared" si="3"/>
        <v>72.7272727272727</v>
      </c>
      <c r="L28" s="54">
        <f>SUM(CALCULATION!EM23:EO23)</f>
        <v>95</v>
      </c>
      <c r="M28" s="54">
        <f t="shared" si="4"/>
        <v>55.8823529411765</v>
      </c>
      <c r="N28" s="54">
        <f>SUM(CALCULATION!EQ23:ES23)</f>
        <v>91</v>
      </c>
      <c r="O28" s="54">
        <f t="shared" si="5"/>
        <v>59.8684210526316</v>
      </c>
      <c r="P28" s="54">
        <f>SUM(CALCULATION!EU23:EW23)</f>
        <v>23</v>
      </c>
      <c r="Q28" s="54">
        <f t="shared" si="12"/>
        <v>63.8888888888889</v>
      </c>
      <c r="R28" s="54">
        <f>SUM(CALCULATION!EY23:FA23)</f>
        <v>90</v>
      </c>
      <c r="S28" s="54">
        <f t="shared" si="7"/>
        <v>59.2105263157895</v>
      </c>
      <c r="T28" s="54">
        <f>SUM(CALCULATION!FC23:FE23)</f>
        <v>18</v>
      </c>
      <c r="U28" s="54">
        <f t="shared" si="8"/>
        <v>64.2857142857143</v>
      </c>
      <c r="V28" s="54">
        <f>SUM(CALCULATION!FG23:FI23)</f>
        <v>99</v>
      </c>
      <c r="W28" s="54">
        <f t="shared" si="9"/>
        <v>64.2857142857143</v>
      </c>
      <c r="X28" s="54">
        <f>SUM(CALCULATION!FK23:FM23)</f>
        <v>17</v>
      </c>
      <c r="Y28" s="54">
        <f t="shared" si="10"/>
        <v>77.2727272727273</v>
      </c>
    </row>
    <row r="29" spans="1:25">
      <c r="A29" s="66">
        <v>24</v>
      </c>
      <c r="B29" s="18">
        <v>24</v>
      </c>
      <c r="C29" s="22" t="s">
        <v>45</v>
      </c>
      <c r="D29" s="54">
        <f>SUM(CALCULATION!DW24:DY24)</f>
        <v>123</v>
      </c>
      <c r="E29" s="54">
        <f t="shared" si="0"/>
        <v>79.3548387096774</v>
      </c>
      <c r="F29" s="54">
        <f>SUM(CALCULATION!EA24:EC24)</f>
        <v>67</v>
      </c>
      <c r="G29" s="54">
        <f t="shared" si="11"/>
        <v>78.8235294117647</v>
      </c>
      <c r="H29" s="54">
        <f>SUM(CALCULATION!EE24:EG24)</f>
        <v>109</v>
      </c>
      <c r="I29" s="54">
        <f t="shared" si="2"/>
        <v>85.15625</v>
      </c>
      <c r="J29" s="54">
        <f>SUM(CALCULATION!EI24:EK24)</f>
        <v>30</v>
      </c>
      <c r="K29" s="54">
        <f t="shared" si="3"/>
        <v>90.9090909090909</v>
      </c>
      <c r="L29" s="54">
        <f>SUM(CALCULATION!EM24:EO24)</f>
        <v>148</v>
      </c>
      <c r="M29" s="54">
        <f t="shared" si="4"/>
        <v>87.0588235294118</v>
      </c>
      <c r="N29" s="54">
        <f>SUM(CALCULATION!EQ24:ES24)</f>
        <v>130</v>
      </c>
      <c r="O29" s="54">
        <f t="shared" si="5"/>
        <v>85.5263157894737</v>
      </c>
      <c r="P29" s="54">
        <f>SUM(CALCULATION!EU24:EW24)</f>
        <v>34</v>
      </c>
      <c r="Q29" s="54">
        <f t="shared" si="12"/>
        <v>94.4444444444444</v>
      </c>
      <c r="R29" s="54">
        <f>SUM(CALCULATION!EY24:FA24)</f>
        <v>128</v>
      </c>
      <c r="S29" s="54">
        <f t="shared" si="7"/>
        <v>84.2105263157895</v>
      </c>
      <c r="T29" s="54">
        <f>SUM(CALCULATION!FC24:FE24)</f>
        <v>20</v>
      </c>
      <c r="U29" s="54">
        <f t="shared" si="8"/>
        <v>71.4285714285714</v>
      </c>
      <c r="V29" s="54">
        <f>SUM(CALCULATION!FG24:FI24)</f>
        <v>114</v>
      </c>
      <c r="W29" s="54">
        <f t="shared" si="9"/>
        <v>74.025974025974</v>
      </c>
      <c r="X29" s="54">
        <f>SUM(CALCULATION!FK24:FM24)</f>
        <v>21</v>
      </c>
      <c r="Y29" s="54">
        <f t="shared" si="10"/>
        <v>95.4545454545455</v>
      </c>
    </row>
    <row r="30" spans="1:25">
      <c r="A30" s="66">
        <v>25</v>
      </c>
      <c r="B30" s="18">
        <v>25</v>
      </c>
      <c r="C30" s="45" t="s">
        <v>46</v>
      </c>
      <c r="D30" s="54">
        <f>SUM(CALCULATION!DW25:DY25)</f>
        <v>111</v>
      </c>
      <c r="E30" s="54">
        <f t="shared" si="0"/>
        <v>71.6129032258065</v>
      </c>
      <c r="F30" s="54">
        <f>SUM(CALCULATION!EA25:EC25)</f>
        <v>46</v>
      </c>
      <c r="G30" s="54">
        <f t="shared" si="11"/>
        <v>54.1176470588235</v>
      </c>
      <c r="H30" s="54">
        <f>SUM(CALCULATION!EE25:EG25)</f>
        <v>90</v>
      </c>
      <c r="I30" s="54">
        <f t="shared" si="2"/>
        <v>70.3125</v>
      </c>
      <c r="J30" s="54">
        <f>SUM(CALCULATION!EI25:EK25)</f>
        <v>21</v>
      </c>
      <c r="K30" s="54">
        <f t="shared" si="3"/>
        <v>63.6363636363636</v>
      </c>
      <c r="L30" s="54">
        <f>SUM(CALCULATION!EM25:EO25)</f>
        <v>114</v>
      </c>
      <c r="M30" s="54">
        <f t="shared" si="4"/>
        <v>67.0588235294118</v>
      </c>
      <c r="N30" s="54">
        <f>SUM(CALCULATION!EQ25:ES25)</f>
        <v>99</v>
      </c>
      <c r="O30" s="54">
        <f t="shared" si="5"/>
        <v>65.1315789473684</v>
      </c>
      <c r="P30" s="54">
        <f>SUM(CALCULATION!EU25:EW25)</f>
        <v>27</v>
      </c>
      <c r="Q30" s="54">
        <f t="shared" si="12"/>
        <v>75</v>
      </c>
      <c r="R30" s="54">
        <f>SUM(CALCULATION!EY25:FA25)</f>
        <v>109</v>
      </c>
      <c r="S30" s="54">
        <f t="shared" si="7"/>
        <v>71.7105263157895</v>
      </c>
      <c r="T30" s="54">
        <f>SUM(CALCULATION!FC25:FE25)</f>
        <v>16</v>
      </c>
      <c r="U30" s="54">
        <f t="shared" si="8"/>
        <v>57.1428571428571</v>
      </c>
      <c r="V30" s="54">
        <f>SUM(CALCULATION!FG25:FI25)</f>
        <v>83</v>
      </c>
      <c r="W30" s="54">
        <f t="shared" si="9"/>
        <v>53.8961038961039</v>
      </c>
      <c r="X30" s="54">
        <f>SUM(CALCULATION!FK25:FM25)</f>
        <v>19</v>
      </c>
      <c r="Y30" s="54">
        <f t="shared" si="10"/>
        <v>86.3636363636364</v>
      </c>
    </row>
    <row r="31" spans="1:25">
      <c r="A31" s="66">
        <v>26</v>
      </c>
      <c r="B31" s="18">
        <v>26</v>
      </c>
      <c r="C31" s="28" t="s">
        <v>47</v>
      </c>
      <c r="D31" s="54">
        <f>SUM(CALCULATION!DW26:DY26)</f>
        <v>116</v>
      </c>
      <c r="E31" s="54">
        <f t="shared" si="0"/>
        <v>74.8387096774194</v>
      </c>
      <c r="F31" s="54">
        <f>SUM(CALCULATION!EA26:EC26)</f>
        <v>70</v>
      </c>
      <c r="G31" s="54">
        <f t="shared" si="11"/>
        <v>82.3529411764706</v>
      </c>
      <c r="H31" s="54">
        <f>SUM(CALCULATION!EE26:EG26)</f>
        <v>92</v>
      </c>
      <c r="I31" s="54">
        <f t="shared" si="2"/>
        <v>71.875</v>
      </c>
      <c r="J31" s="54">
        <f>SUM(CALCULATION!EI26:EK26)</f>
        <v>24</v>
      </c>
      <c r="K31" s="54">
        <f t="shared" si="3"/>
        <v>72.7272727272727</v>
      </c>
      <c r="L31" s="54">
        <f>SUM(CALCULATION!EM26:EO26)</f>
        <v>131</v>
      </c>
      <c r="M31" s="54">
        <f t="shared" si="4"/>
        <v>77.0588235294118</v>
      </c>
      <c r="N31" s="54">
        <f>SUM(CALCULATION!EQ26:ES26)</f>
        <v>110</v>
      </c>
      <c r="O31" s="54">
        <f t="shared" si="5"/>
        <v>72.3684210526316</v>
      </c>
      <c r="P31" s="54">
        <f>SUM(CALCULATION!EU26:EW26)</f>
        <v>32</v>
      </c>
      <c r="Q31" s="54">
        <f t="shared" si="12"/>
        <v>88.8888888888889</v>
      </c>
      <c r="R31" s="54">
        <f>SUM(CALCULATION!EY26:FA26)</f>
        <v>108</v>
      </c>
      <c r="S31" s="54">
        <f t="shared" si="7"/>
        <v>71.0526315789474</v>
      </c>
      <c r="T31" s="54">
        <f>SUM(CALCULATION!FC26:FE26)</f>
        <v>19</v>
      </c>
      <c r="U31" s="54">
        <f t="shared" si="8"/>
        <v>67.8571428571429</v>
      </c>
      <c r="V31" s="54">
        <f>SUM(CALCULATION!FG26:FI26)</f>
        <v>116</v>
      </c>
      <c r="W31" s="54">
        <f t="shared" si="9"/>
        <v>75.3246753246753</v>
      </c>
      <c r="X31" s="54">
        <f>SUM(CALCULATION!FK26:FM26)</f>
        <v>20</v>
      </c>
      <c r="Y31" s="54">
        <f t="shared" si="10"/>
        <v>90.9090909090909</v>
      </c>
    </row>
    <row r="32" ht="25.5" spans="1:25">
      <c r="A32" s="66">
        <v>27</v>
      </c>
      <c r="B32" s="18">
        <v>27</v>
      </c>
      <c r="C32" s="19" t="s">
        <v>48</v>
      </c>
      <c r="D32" s="54">
        <f>SUM(CALCULATION!DW27:DY27)</f>
        <v>127</v>
      </c>
      <c r="E32" s="54">
        <f t="shared" si="0"/>
        <v>81.9354838709677</v>
      </c>
      <c r="F32" s="54">
        <f>SUM(CALCULATION!EA27:EC27)</f>
        <v>73</v>
      </c>
      <c r="G32" s="54">
        <f t="shared" si="11"/>
        <v>85.8823529411765</v>
      </c>
      <c r="H32" s="54">
        <f>SUM(CALCULATION!EE27:EG27)</f>
        <v>103</v>
      </c>
      <c r="I32" s="54">
        <f t="shared" si="2"/>
        <v>80.46875</v>
      </c>
      <c r="J32" s="54">
        <f>SUM(CALCULATION!EI27:EK27)</f>
        <v>29</v>
      </c>
      <c r="K32" s="54">
        <f t="shared" si="3"/>
        <v>87.8787878787879</v>
      </c>
      <c r="L32" s="54">
        <f>SUM(CALCULATION!EM27:EO27)</f>
        <v>136</v>
      </c>
      <c r="M32" s="54">
        <f t="shared" si="4"/>
        <v>80</v>
      </c>
      <c r="N32" s="54">
        <f>SUM(CALCULATION!EQ27:ES27)</f>
        <v>128</v>
      </c>
      <c r="O32" s="54">
        <f t="shared" si="5"/>
        <v>84.2105263157895</v>
      </c>
      <c r="P32" s="54">
        <f>SUM(CALCULATION!EU27:EW27)</f>
        <v>36</v>
      </c>
      <c r="Q32" s="54">
        <f t="shared" si="12"/>
        <v>100</v>
      </c>
      <c r="R32" s="54">
        <f>SUM(CALCULATION!EY27:FA27)</f>
        <v>124</v>
      </c>
      <c r="S32" s="54">
        <f t="shared" si="7"/>
        <v>81.5789473684211</v>
      </c>
      <c r="T32" s="54">
        <f>SUM(CALCULATION!FC27:FE27)</f>
        <v>23</v>
      </c>
      <c r="U32" s="54">
        <f t="shared" si="8"/>
        <v>82.1428571428571</v>
      </c>
      <c r="V32" s="54">
        <f>SUM(CALCULATION!FG27:FI27)</f>
        <v>134</v>
      </c>
      <c r="W32" s="54">
        <f t="shared" si="9"/>
        <v>87.012987012987</v>
      </c>
      <c r="X32" s="54">
        <f>SUM(CALCULATION!FK27:FM27)</f>
        <v>17</v>
      </c>
      <c r="Y32" s="54">
        <f t="shared" si="10"/>
        <v>77.2727272727273</v>
      </c>
    </row>
    <row r="33" spans="1:25">
      <c r="A33" s="66">
        <v>28</v>
      </c>
      <c r="B33" s="18">
        <v>28</v>
      </c>
      <c r="C33" s="22" t="s">
        <v>49</v>
      </c>
      <c r="D33" s="54">
        <f>SUM(CALCULATION!DW28:DY28)</f>
        <v>135</v>
      </c>
      <c r="E33" s="54">
        <f t="shared" si="0"/>
        <v>87.0967741935484</v>
      </c>
      <c r="F33" s="54">
        <f>SUM(CALCULATION!EA28:EC28)</f>
        <v>70</v>
      </c>
      <c r="G33" s="54">
        <f t="shared" si="11"/>
        <v>82.3529411764706</v>
      </c>
      <c r="H33" s="54">
        <f>SUM(CALCULATION!EE28:EG28)</f>
        <v>109</v>
      </c>
      <c r="I33" s="54">
        <f t="shared" si="2"/>
        <v>85.15625</v>
      </c>
      <c r="J33" s="54">
        <f>SUM(CALCULATION!EI28:EK28)</f>
        <v>30</v>
      </c>
      <c r="K33" s="54">
        <f t="shared" si="3"/>
        <v>90.9090909090909</v>
      </c>
      <c r="L33" s="54">
        <f>SUM(CALCULATION!EM28:EO28)</f>
        <v>145</v>
      </c>
      <c r="M33" s="54">
        <f t="shared" si="4"/>
        <v>85.2941176470588</v>
      </c>
      <c r="N33" s="54">
        <f>SUM(CALCULATION!EQ28:ES28)</f>
        <v>134</v>
      </c>
      <c r="O33" s="54">
        <f t="shared" si="5"/>
        <v>88.1578947368421</v>
      </c>
      <c r="P33" s="54">
        <f>SUM(CALCULATION!EU28:EW28)</f>
        <v>36</v>
      </c>
      <c r="Q33" s="54">
        <f t="shared" si="12"/>
        <v>100</v>
      </c>
      <c r="R33" s="54">
        <f>SUM(CALCULATION!EY28:FA28)</f>
        <v>132</v>
      </c>
      <c r="S33" s="54">
        <f t="shared" si="7"/>
        <v>86.8421052631579</v>
      </c>
      <c r="T33" s="54">
        <f>SUM(CALCULATION!FC28:FE28)</f>
        <v>22</v>
      </c>
      <c r="U33" s="54">
        <f t="shared" si="8"/>
        <v>78.5714285714286</v>
      </c>
      <c r="V33" s="54">
        <f>SUM(CALCULATION!FG28:FI28)</f>
        <v>136</v>
      </c>
      <c r="W33" s="54">
        <f t="shared" si="9"/>
        <v>88.3116883116883</v>
      </c>
      <c r="X33" s="54">
        <f>SUM(CALCULATION!FK28:FM28)</f>
        <v>21</v>
      </c>
      <c r="Y33" s="54">
        <f t="shared" si="10"/>
        <v>95.4545454545455</v>
      </c>
    </row>
    <row r="34" spans="1:25">
      <c r="A34" s="66">
        <v>29</v>
      </c>
      <c r="B34" s="18">
        <v>29</v>
      </c>
      <c r="C34" s="22" t="s">
        <v>50</v>
      </c>
      <c r="D34" s="54">
        <f>SUM(CALCULATION!DW29:DY29)</f>
        <v>141</v>
      </c>
      <c r="E34" s="54">
        <f t="shared" si="0"/>
        <v>90.9677419354839</v>
      </c>
      <c r="F34" s="54">
        <f>SUM(CALCULATION!EA29:EC29)</f>
        <v>72</v>
      </c>
      <c r="G34" s="54">
        <f t="shared" si="11"/>
        <v>84.7058823529412</v>
      </c>
      <c r="H34" s="54">
        <f>SUM(CALCULATION!EE29:EG29)</f>
        <v>116</v>
      </c>
      <c r="I34" s="54">
        <f t="shared" si="2"/>
        <v>90.625</v>
      </c>
      <c r="J34" s="54">
        <f>SUM(CALCULATION!EI29:EK29)</f>
        <v>30</v>
      </c>
      <c r="K34" s="54">
        <f t="shared" si="3"/>
        <v>90.9090909090909</v>
      </c>
      <c r="L34" s="54">
        <f>SUM(CALCULATION!EM29:EO29)</f>
        <v>150</v>
      </c>
      <c r="M34" s="54">
        <f t="shared" si="4"/>
        <v>88.2352941176471</v>
      </c>
      <c r="N34" s="54">
        <f>SUM(CALCULATION!EQ29:ES29)</f>
        <v>141</v>
      </c>
      <c r="O34" s="54">
        <f t="shared" si="5"/>
        <v>92.7631578947368</v>
      </c>
      <c r="P34" s="54">
        <f>SUM(CALCULATION!EU29:EW29)</f>
        <v>36</v>
      </c>
      <c r="Q34" s="54">
        <f t="shared" si="12"/>
        <v>100</v>
      </c>
      <c r="R34" s="54">
        <f>SUM(CALCULATION!EY29:FA29)</f>
        <v>137</v>
      </c>
      <c r="S34" s="54">
        <f t="shared" si="7"/>
        <v>90.1315789473684</v>
      </c>
      <c r="T34" s="54">
        <f>SUM(CALCULATION!FC29:FE29)</f>
        <v>23</v>
      </c>
      <c r="U34" s="54">
        <f t="shared" si="8"/>
        <v>82.1428571428571</v>
      </c>
      <c r="V34" s="54">
        <f>SUM(CALCULATION!FG29:FI29)</f>
        <v>130</v>
      </c>
      <c r="W34" s="54">
        <f t="shared" si="9"/>
        <v>84.4155844155844</v>
      </c>
      <c r="X34" s="54">
        <f>SUM(CALCULATION!FK29:FM29)</f>
        <v>21</v>
      </c>
      <c r="Y34" s="54">
        <f t="shared" si="10"/>
        <v>95.4545454545455</v>
      </c>
    </row>
    <row r="35" ht="25.5" spans="1:25">
      <c r="A35" s="66">
        <v>30</v>
      </c>
      <c r="B35" s="18">
        <v>30</v>
      </c>
      <c r="C35" s="29" t="s">
        <v>51</v>
      </c>
      <c r="D35" s="54">
        <f>SUM(CALCULATION!DW30:DY30)</f>
        <v>139</v>
      </c>
      <c r="E35" s="54">
        <f t="shared" si="0"/>
        <v>89.6774193548387</v>
      </c>
      <c r="F35" s="54">
        <f>SUM(CALCULATION!EA30:EC30)</f>
        <v>70</v>
      </c>
      <c r="G35" s="54">
        <f t="shared" si="11"/>
        <v>82.3529411764706</v>
      </c>
      <c r="H35" s="54">
        <f>SUM(CALCULATION!EE30:EG30)</f>
        <v>117</v>
      </c>
      <c r="I35" s="54">
        <f t="shared" si="2"/>
        <v>91.40625</v>
      </c>
      <c r="J35" s="54">
        <f>SUM(CALCULATION!EI30:EK30)</f>
        <v>29</v>
      </c>
      <c r="K35" s="54">
        <f t="shared" si="3"/>
        <v>87.8787878787879</v>
      </c>
      <c r="L35" s="54">
        <f>SUM(CALCULATION!EM30:EO30)</f>
        <v>143</v>
      </c>
      <c r="M35" s="54">
        <f t="shared" si="4"/>
        <v>84.1176470588235</v>
      </c>
      <c r="N35" s="54">
        <f>SUM(CALCULATION!EQ30:ES30)</f>
        <v>141</v>
      </c>
      <c r="O35" s="54">
        <f t="shared" si="5"/>
        <v>92.7631578947368</v>
      </c>
      <c r="P35" s="54">
        <f>SUM(CALCULATION!EU30:EW30)</f>
        <v>36</v>
      </c>
      <c r="Q35" s="54">
        <f t="shared" si="12"/>
        <v>100</v>
      </c>
      <c r="R35" s="54">
        <f>SUM(CALCULATION!EY30:FA30)</f>
        <v>144</v>
      </c>
      <c r="S35" s="54">
        <f t="shared" si="7"/>
        <v>94.7368421052632</v>
      </c>
      <c r="T35" s="54">
        <f>SUM(CALCULATION!FC30:FE30)</f>
        <v>25</v>
      </c>
      <c r="U35" s="54">
        <f t="shared" si="8"/>
        <v>89.2857142857143</v>
      </c>
      <c r="V35" s="54">
        <f>SUM(CALCULATION!FG30:FI30)</f>
        <v>136</v>
      </c>
      <c r="W35" s="54">
        <f t="shared" si="9"/>
        <v>88.3116883116883</v>
      </c>
      <c r="X35" s="54">
        <f>SUM(CALCULATION!FK30:FM30)</f>
        <v>21</v>
      </c>
      <c r="Y35" s="54">
        <f t="shared" si="10"/>
        <v>95.4545454545455</v>
      </c>
    </row>
    <row r="36" spans="1:25">
      <c r="A36" s="66">
        <v>31</v>
      </c>
      <c r="B36" s="18">
        <v>31</v>
      </c>
      <c r="C36" s="22" t="s">
        <v>52</v>
      </c>
      <c r="D36" s="54">
        <f>SUM(CALCULATION!DW31:DY31)</f>
        <v>143</v>
      </c>
      <c r="E36" s="54">
        <f t="shared" si="0"/>
        <v>92.258064516129</v>
      </c>
      <c r="F36" s="54">
        <f>SUM(CALCULATION!EA31:EC31)</f>
        <v>80</v>
      </c>
      <c r="G36" s="54">
        <f t="shared" si="11"/>
        <v>94.1176470588235</v>
      </c>
      <c r="H36" s="54">
        <f>SUM(CALCULATION!EE31:EG31)</f>
        <v>117</v>
      </c>
      <c r="I36" s="54">
        <f t="shared" si="2"/>
        <v>91.40625</v>
      </c>
      <c r="J36" s="54">
        <f>SUM(CALCULATION!EI31:EK31)</f>
        <v>28</v>
      </c>
      <c r="K36" s="54">
        <f>J36/32*100</f>
        <v>87.5</v>
      </c>
      <c r="L36" s="54">
        <f>SUM(CALCULATION!EM31:EO31)</f>
        <v>158</v>
      </c>
      <c r="M36" s="54">
        <f t="shared" si="4"/>
        <v>92.9411764705882</v>
      </c>
      <c r="N36" s="54">
        <f>SUM(CALCULATION!EQ31:ES31)</f>
        <v>145</v>
      </c>
      <c r="O36" s="54">
        <f t="shared" si="5"/>
        <v>95.3947368421053</v>
      </c>
      <c r="P36" s="54">
        <v>36</v>
      </c>
      <c r="Q36" s="54">
        <f t="shared" ref="Q36:Q63" si="13">P36/38*100</f>
        <v>94.7368421052632</v>
      </c>
      <c r="R36" s="54">
        <f>SUM(CALCULATION!EY31:FA31)</f>
        <v>138</v>
      </c>
      <c r="S36" s="54">
        <f t="shared" si="7"/>
        <v>90.7894736842105</v>
      </c>
      <c r="T36" s="54">
        <f>SUM(CALCULATION!FC31:FE31)</f>
        <v>26</v>
      </c>
      <c r="U36" s="54">
        <f t="shared" si="8"/>
        <v>92.8571428571429</v>
      </c>
      <c r="V36" s="54">
        <f>SUM(CALCULATION!FG31:FI31)</f>
        <v>138</v>
      </c>
      <c r="W36" s="54">
        <f t="shared" si="9"/>
        <v>89.6103896103896</v>
      </c>
      <c r="X36" s="54">
        <v>21</v>
      </c>
      <c r="Y36" s="54">
        <f t="shared" si="10"/>
        <v>95.4545454545455</v>
      </c>
    </row>
    <row r="37" spans="1:25">
      <c r="A37" s="66">
        <v>32</v>
      </c>
      <c r="B37" s="18">
        <v>32</v>
      </c>
      <c r="C37" s="22" t="s">
        <v>53</v>
      </c>
      <c r="D37" s="54">
        <f>SUM(CALCULATION!DW32:DY32)</f>
        <v>47</v>
      </c>
      <c r="E37" s="54">
        <f t="shared" si="0"/>
        <v>30.3225806451613</v>
      </c>
      <c r="F37" s="54">
        <f>SUM(CALCULATION!EA32:EC32)</f>
        <v>38</v>
      </c>
      <c r="G37" s="54">
        <f t="shared" si="11"/>
        <v>44.7058823529412</v>
      </c>
      <c r="H37" s="54">
        <f>SUM(CALCULATION!EE32:EG32)</f>
        <v>50</v>
      </c>
      <c r="I37" s="54">
        <f t="shared" si="2"/>
        <v>39.0625</v>
      </c>
      <c r="J37" s="54">
        <f>SUM(CALCULATION!EI32:EK32)</f>
        <v>18</v>
      </c>
      <c r="K37" s="54">
        <f t="shared" ref="K37:K63" si="14">J37/32*100</f>
        <v>56.25</v>
      </c>
      <c r="L37" s="54">
        <f>SUM(CALCULATION!EM32:EO32)</f>
        <v>53</v>
      </c>
      <c r="M37" s="54">
        <f t="shared" si="4"/>
        <v>31.1764705882353</v>
      </c>
      <c r="N37" s="54">
        <f>SUM(CALCULATION!EQ32:ES32)</f>
        <v>48</v>
      </c>
      <c r="O37" s="54">
        <f t="shared" si="5"/>
        <v>31.5789473684211</v>
      </c>
      <c r="P37" s="54">
        <f>SUM(CALCULATION!EU32:EW32)</f>
        <v>23</v>
      </c>
      <c r="Q37" s="54">
        <f t="shared" si="13"/>
        <v>60.5263157894737</v>
      </c>
      <c r="R37" s="54">
        <f>SUM(CALCULATION!EY32:FA32)</f>
        <v>45</v>
      </c>
      <c r="S37" s="54">
        <f t="shared" si="7"/>
        <v>29.6052631578947</v>
      </c>
      <c r="T37" s="54">
        <f>SUM(CALCULATION!FC32:FE32)</f>
        <v>16</v>
      </c>
      <c r="U37" s="54">
        <f t="shared" si="8"/>
        <v>57.1428571428571</v>
      </c>
      <c r="V37" s="54">
        <f>SUM(CALCULATION!FG32:FI32)</f>
        <v>52</v>
      </c>
      <c r="W37" s="54">
        <f t="shared" si="9"/>
        <v>33.7662337662338</v>
      </c>
      <c r="X37" s="54">
        <f>SUM(CALCULATION!FK32:FM32)</f>
        <v>15</v>
      </c>
      <c r="Y37" s="54">
        <f t="shared" si="10"/>
        <v>68.1818181818182</v>
      </c>
    </row>
    <row r="38" spans="1:25">
      <c r="A38" s="66">
        <v>33</v>
      </c>
      <c r="B38" s="18">
        <v>33</v>
      </c>
      <c r="C38" s="22" t="s">
        <v>54</v>
      </c>
      <c r="D38" s="54">
        <f>SUM(CALCULATION!DW33:DY33)</f>
        <v>146</v>
      </c>
      <c r="E38" s="54">
        <f t="shared" ref="E38:E63" si="15">D38/155*100</f>
        <v>94.1935483870968</v>
      </c>
      <c r="F38" s="54">
        <f>SUM(CALCULATION!EA33:EC33)</f>
        <v>77</v>
      </c>
      <c r="G38" s="54">
        <f t="shared" si="11"/>
        <v>90.5882352941177</v>
      </c>
      <c r="H38" s="54">
        <f>SUM(CALCULATION!EE33:EG33)</f>
        <v>119</v>
      </c>
      <c r="I38" s="54">
        <f t="shared" ref="I38:I63" si="16">H38/128*100</f>
        <v>92.96875</v>
      </c>
      <c r="J38" s="54">
        <f>SUM(CALCULATION!EI33:EK33)</f>
        <v>29</v>
      </c>
      <c r="K38" s="54">
        <f t="shared" si="14"/>
        <v>90.625</v>
      </c>
      <c r="L38" s="54">
        <f>SUM(CALCULATION!EM33:EO33)</f>
        <v>156</v>
      </c>
      <c r="M38" s="54">
        <f t="shared" ref="M38:M63" si="17">L38/170*100</f>
        <v>91.7647058823529</v>
      </c>
      <c r="N38" s="54">
        <f>SUM(CALCULATION!EQ33:ES33)</f>
        <v>145</v>
      </c>
      <c r="O38" s="54">
        <f t="shared" ref="O38:O63" si="18">N38/152*100</f>
        <v>95.3947368421053</v>
      </c>
      <c r="P38" s="54">
        <f>SUM(CALCULATION!EU33:EW33)</f>
        <v>35</v>
      </c>
      <c r="Q38" s="54">
        <f t="shared" si="13"/>
        <v>92.1052631578947</v>
      </c>
      <c r="R38" s="54">
        <f>SUM(CALCULATION!EY33:FA33)</f>
        <v>143</v>
      </c>
      <c r="S38" s="54">
        <f t="shared" ref="S38:S63" si="19">R38/152*100</f>
        <v>94.0789473684211</v>
      </c>
      <c r="T38" s="54">
        <f>SUM(CALCULATION!FC33:FE33)</f>
        <v>27</v>
      </c>
      <c r="U38" s="54">
        <f t="shared" ref="U38:U63" si="20">T38/28*100</f>
        <v>96.4285714285714</v>
      </c>
      <c r="V38" s="54">
        <f>SUM(CALCULATION!FG33:FI33)</f>
        <v>141</v>
      </c>
      <c r="W38" s="54">
        <f t="shared" ref="W38:W63" si="21">V38/154*100</f>
        <v>91.5584415584416</v>
      </c>
      <c r="X38" s="54">
        <f>SUM(CALCULATION!FK33:FM33)</f>
        <v>19</v>
      </c>
      <c r="Y38" s="54">
        <f t="shared" si="10"/>
        <v>86.3636363636364</v>
      </c>
    </row>
    <row r="39" spans="1:25">
      <c r="A39" s="66">
        <v>34</v>
      </c>
      <c r="B39" s="18">
        <v>34</v>
      </c>
      <c r="C39" s="22" t="s">
        <v>55</v>
      </c>
      <c r="D39" s="54">
        <f>SUM(CALCULATION!DW34:DY34)</f>
        <v>141</v>
      </c>
      <c r="E39" s="54">
        <f t="shared" si="15"/>
        <v>90.9677419354839</v>
      </c>
      <c r="F39" s="54">
        <f>SUM(CALCULATION!EA34:EC34)</f>
        <v>75</v>
      </c>
      <c r="G39" s="54">
        <f t="shared" si="11"/>
        <v>88.2352941176471</v>
      </c>
      <c r="H39" s="54">
        <f>SUM(CALCULATION!EE34:EG34)</f>
        <v>121</v>
      </c>
      <c r="I39" s="54">
        <f t="shared" si="16"/>
        <v>94.53125</v>
      </c>
      <c r="J39" s="54">
        <f>SUM(CALCULATION!EI34:EK34)</f>
        <v>31</v>
      </c>
      <c r="K39" s="54">
        <f t="shared" si="14"/>
        <v>96.875</v>
      </c>
      <c r="L39" s="54">
        <f>SUM(CALCULATION!EM34:EO34)</f>
        <v>143</v>
      </c>
      <c r="M39" s="54">
        <f t="shared" si="17"/>
        <v>84.1176470588235</v>
      </c>
      <c r="N39" s="54">
        <f>SUM(CALCULATION!EQ34:ES34)</f>
        <v>141</v>
      </c>
      <c r="O39" s="54">
        <f t="shared" si="18"/>
        <v>92.7631578947368</v>
      </c>
      <c r="P39" s="54">
        <f>SUM(CALCULATION!EU34:EW34)</f>
        <v>36</v>
      </c>
      <c r="Q39" s="54">
        <f t="shared" si="13"/>
        <v>94.7368421052632</v>
      </c>
      <c r="R39" s="54">
        <f>SUM(CALCULATION!EY34:FA34)</f>
        <v>134</v>
      </c>
      <c r="S39" s="54">
        <f t="shared" si="19"/>
        <v>88.1578947368421</v>
      </c>
      <c r="T39" s="54">
        <f>SUM(CALCULATION!FC34:FE34)</f>
        <v>24</v>
      </c>
      <c r="U39" s="54">
        <f t="shared" si="20"/>
        <v>85.7142857142857</v>
      </c>
      <c r="V39" s="54">
        <f>SUM(CALCULATION!FG34:FI34)</f>
        <v>139</v>
      </c>
      <c r="W39" s="54">
        <f t="shared" si="21"/>
        <v>90.2597402597403</v>
      </c>
      <c r="X39" s="54">
        <f>SUM(CALCULATION!FK34:FM34)</f>
        <v>19</v>
      </c>
      <c r="Y39" s="54">
        <f t="shared" si="10"/>
        <v>86.3636363636364</v>
      </c>
    </row>
    <row r="40" spans="1:25">
      <c r="A40" s="66">
        <v>35</v>
      </c>
      <c r="B40" s="18">
        <v>35</v>
      </c>
      <c r="C40" s="22" t="s">
        <v>56</v>
      </c>
      <c r="D40" s="54">
        <f>SUM(CALCULATION!DW35:DY35)</f>
        <v>150</v>
      </c>
      <c r="E40" s="54">
        <f t="shared" si="15"/>
        <v>96.7741935483871</v>
      </c>
      <c r="F40" s="54">
        <f>SUM(CALCULATION!EA35:EC35)</f>
        <v>81</v>
      </c>
      <c r="G40" s="54">
        <f t="shared" si="11"/>
        <v>95.2941176470588</v>
      </c>
      <c r="H40" s="54">
        <f>SUM(CALCULATION!EE35:EG35)</f>
        <v>124</v>
      </c>
      <c r="I40" s="54">
        <f t="shared" si="16"/>
        <v>96.875</v>
      </c>
      <c r="J40" s="54">
        <f>SUM(CALCULATION!EI35:EK35)</f>
        <v>30</v>
      </c>
      <c r="K40" s="54">
        <f t="shared" si="14"/>
        <v>93.75</v>
      </c>
      <c r="L40" s="54">
        <f>SUM(CALCULATION!EM35:EO35)</f>
        <v>165</v>
      </c>
      <c r="M40" s="54">
        <f t="shared" si="17"/>
        <v>97.0588235294118</v>
      </c>
      <c r="N40" s="54">
        <f>SUM(CALCULATION!EQ35:ES35)</f>
        <v>150</v>
      </c>
      <c r="O40" s="54">
        <f t="shared" si="18"/>
        <v>98.6842105263158</v>
      </c>
      <c r="P40" s="54">
        <f>SUM(CALCULATION!EU35:EW35)</f>
        <v>38</v>
      </c>
      <c r="Q40" s="54">
        <f t="shared" si="13"/>
        <v>100</v>
      </c>
      <c r="R40" s="54">
        <f>SUM(CALCULATION!EY35:FA35)</f>
        <v>147</v>
      </c>
      <c r="S40" s="54">
        <f t="shared" si="19"/>
        <v>96.7105263157895</v>
      </c>
      <c r="T40" s="54">
        <f>SUM(CALCULATION!FC35:FE35)</f>
        <v>28</v>
      </c>
      <c r="U40" s="54">
        <f t="shared" si="20"/>
        <v>100</v>
      </c>
      <c r="V40" s="54">
        <f>SUM(CALCULATION!FG35:FI35)</f>
        <v>147</v>
      </c>
      <c r="W40" s="54">
        <f t="shared" si="21"/>
        <v>95.4545454545455</v>
      </c>
      <c r="X40" s="54">
        <f>SUM(CALCULATION!FK35:FM35)</f>
        <v>21</v>
      </c>
      <c r="Y40" s="54">
        <f t="shared" si="10"/>
        <v>95.4545454545455</v>
      </c>
    </row>
    <row r="41" spans="1:25">
      <c r="A41" s="66">
        <v>36</v>
      </c>
      <c r="B41" s="18">
        <v>36</v>
      </c>
      <c r="C41" s="22" t="s">
        <v>57</v>
      </c>
      <c r="D41" s="54">
        <f>SUM(CALCULATION!DW36:DY36)</f>
        <v>112</v>
      </c>
      <c r="E41" s="54">
        <f t="shared" si="15"/>
        <v>72.258064516129</v>
      </c>
      <c r="F41" s="54">
        <f>SUM(CALCULATION!EA36:EC36)</f>
        <v>71</v>
      </c>
      <c r="G41" s="54">
        <f t="shared" si="11"/>
        <v>83.5294117647059</v>
      </c>
      <c r="H41" s="54">
        <f>SUM(CALCULATION!EE36:EG36)</f>
        <v>104</v>
      </c>
      <c r="I41" s="54">
        <f t="shared" si="16"/>
        <v>81.25</v>
      </c>
      <c r="J41" s="54">
        <f>SUM(CALCULATION!EI36:EK36)</f>
        <v>29</v>
      </c>
      <c r="K41" s="54">
        <f t="shared" si="14"/>
        <v>90.625</v>
      </c>
      <c r="L41" s="54">
        <f>SUM(CALCULATION!EM36:EO36)</f>
        <v>137</v>
      </c>
      <c r="M41" s="54">
        <f t="shared" si="17"/>
        <v>80.5882352941177</v>
      </c>
      <c r="N41" s="54">
        <f>SUM(CALCULATION!EQ36:ES36)</f>
        <v>133</v>
      </c>
      <c r="O41" s="54">
        <f t="shared" si="18"/>
        <v>87.5</v>
      </c>
      <c r="P41" s="54">
        <f>SUM(CALCULATION!EU36:EW36)</f>
        <v>30</v>
      </c>
      <c r="Q41" s="54">
        <f t="shared" si="13"/>
        <v>78.9473684210526</v>
      </c>
      <c r="R41" s="54">
        <f>SUM(CALCULATION!EY36:FA36)</f>
        <v>115</v>
      </c>
      <c r="S41" s="54">
        <f t="shared" si="19"/>
        <v>75.6578947368421</v>
      </c>
      <c r="T41" s="54">
        <f>SUM(CALCULATION!FC36:FE36)</f>
        <v>23</v>
      </c>
      <c r="U41" s="54">
        <f t="shared" si="20"/>
        <v>82.1428571428571</v>
      </c>
      <c r="V41" s="54">
        <f>SUM(CALCULATION!FG36:FI36)</f>
        <v>103</v>
      </c>
      <c r="W41" s="54">
        <f t="shared" si="21"/>
        <v>66.8831168831169</v>
      </c>
      <c r="X41" s="54">
        <f>SUM(CALCULATION!FK36:FM36)</f>
        <v>20</v>
      </c>
      <c r="Y41" s="54">
        <f t="shared" si="10"/>
        <v>90.9090909090909</v>
      </c>
    </row>
    <row r="42" spans="1:25">
      <c r="A42" s="66">
        <v>37</v>
      </c>
      <c r="B42" s="18">
        <v>37</v>
      </c>
      <c r="C42" s="22" t="s">
        <v>58</v>
      </c>
      <c r="D42" s="54">
        <f>SUM(CALCULATION!DW37:DY37)</f>
        <v>140</v>
      </c>
      <c r="E42" s="54">
        <f t="shared" si="15"/>
        <v>90.3225806451613</v>
      </c>
      <c r="F42" s="54">
        <f>SUM(CALCULATION!EA37:EC37)</f>
        <v>77</v>
      </c>
      <c r="G42" s="54">
        <f t="shared" si="11"/>
        <v>90.5882352941177</v>
      </c>
      <c r="H42" s="54">
        <f>SUM(CALCULATION!EE37:EG37)</f>
        <v>117</v>
      </c>
      <c r="I42" s="54">
        <f t="shared" si="16"/>
        <v>91.40625</v>
      </c>
      <c r="J42" s="54">
        <f>SUM(CALCULATION!EI37:EK37)</f>
        <v>32</v>
      </c>
      <c r="K42" s="54">
        <f t="shared" si="14"/>
        <v>100</v>
      </c>
      <c r="L42" s="54">
        <f>SUM(CALCULATION!EM37:EO37)</f>
        <v>144</v>
      </c>
      <c r="M42" s="54">
        <f t="shared" si="17"/>
        <v>84.7058823529412</v>
      </c>
      <c r="N42" s="54">
        <f>SUM(CALCULATION!EQ37:ES37)</f>
        <v>140</v>
      </c>
      <c r="O42" s="54">
        <f t="shared" si="18"/>
        <v>92.1052631578947</v>
      </c>
      <c r="P42" s="54">
        <f>SUM(CALCULATION!EU37:EW37)</f>
        <v>36</v>
      </c>
      <c r="Q42" s="54">
        <f t="shared" si="13"/>
        <v>94.7368421052632</v>
      </c>
      <c r="R42" s="54">
        <f>SUM(CALCULATION!EY37:FA37)</f>
        <v>143</v>
      </c>
      <c r="S42" s="54">
        <f t="shared" si="19"/>
        <v>94.0789473684211</v>
      </c>
      <c r="T42" s="54">
        <f>SUM(CALCULATION!FC37:FE37)</f>
        <v>27</v>
      </c>
      <c r="U42" s="54">
        <f t="shared" si="20"/>
        <v>96.4285714285714</v>
      </c>
      <c r="V42" s="54">
        <f>SUM(CALCULATION!FG37:FI37)</f>
        <v>138</v>
      </c>
      <c r="W42" s="54">
        <f t="shared" si="21"/>
        <v>89.6103896103896</v>
      </c>
      <c r="X42" s="54">
        <f>SUM(CALCULATION!FK37:FM37)</f>
        <v>20</v>
      </c>
      <c r="Y42" s="54">
        <f t="shared" si="10"/>
        <v>90.9090909090909</v>
      </c>
    </row>
    <row r="43" spans="1:25">
      <c r="A43" s="66">
        <v>38</v>
      </c>
      <c r="B43" s="18">
        <v>38</v>
      </c>
      <c r="C43" s="22" t="s">
        <v>59</v>
      </c>
      <c r="D43" s="54">
        <f>SUM(CALCULATION!DW38:DY38)</f>
        <v>144</v>
      </c>
      <c r="E43" s="54">
        <f t="shared" si="15"/>
        <v>92.9032258064516</v>
      </c>
      <c r="F43" s="54">
        <f>SUM(CALCULATION!EA38:EC38)</f>
        <v>81</v>
      </c>
      <c r="G43" s="54">
        <f t="shared" si="11"/>
        <v>95.2941176470588</v>
      </c>
      <c r="H43" s="54">
        <f>SUM(CALCULATION!EE38:EG38)</f>
        <v>124</v>
      </c>
      <c r="I43" s="54">
        <f t="shared" si="16"/>
        <v>96.875</v>
      </c>
      <c r="J43" s="54">
        <f>SUM(CALCULATION!EI38:EK38)</f>
        <v>32</v>
      </c>
      <c r="K43" s="54">
        <f t="shared" si="14"/>
        <v>100</v>
      </c>
      <c r="L43" s="54">
        <f>SUM(CALCULATION!EM38:EO38)</f>
        <v>167</v>
      </c>
      <c r="M43" s="54">
        <f t="shared" si="17"/>
        <v>98.2352941176471</v>
      </c>
      <c r="N43" s="54">
        <f>SUM(CALCULATION!EQ38:ES38)</f>
        <v>148</v>
      </c>
      <c r="O43" s="54">
        <f t="shared" si="18"/>
        <v>97.3684210526316</v>
      </c>
      <c r="P43" s="54">
        <f>SUM(CALCULATION!EU38:EW38)</f>
        <v>36</v>
      </c>
      <c r="Q43" s="54">
        <f t="shared" si="13"/>
        <v>94.7368421052632</v>
      </c>
      <c r="R43" s="54">
        <f>SUM(CALCULATION!EY38:FA38)</f>
        <v>145</v>
      </c>
      <c r="S43" s="54">
        <f t="shared" si="19"/>
        <v>95.3947368421053</v>
      </c>
      <c r="T43" s="54">
        <f>SUM(CALCULATION!FC38:FE38)</f>
        <v>28</v>
      </c>
      <c r="U43" s="54">
        <f t="shared" si="20"/>
        <v>100</v>
      </c>
      <c r="V43" s="54">
        <f>SUM(CALCULATION!FG38:FI38)</f>
        <v>136</v>
      </c>
      <c r="W43" s="54">
        <f t="shared" si="21"/>
        <v>88.3116883116883</v>
      </c>
      <c r="X43" s="54">
        <f>SUM(CALCULATION!FK38:FM38)</f>
        <v>17</v>
      </c>
      <c r="Y43" s="54">
        <f t="shared" si="10"/>
        <v>77.2727272727273</v>
      </c>
    </row>
    <row r="44" spans="1:25">
      <c r="A44" s="66">
        <v>39</v>
      </c>
      <c r="B44" s="18">
        <v>39</v>
      </c>
      <c r="C44" s="22" t="s">
        <v>60</v>
      </c>
      <c r="D44" s="54">
        <f>SUM(CALCULATION!DW39:DY39)</f>
        <v>129</v>
      </c>
      <c r="E44" s="54">
        <f t="shared" si="15"/>
        <v>83.2258064516129</v>
      </c>
      <c r="F44" s="54">
        <f>SUM(CALCULATION!EA39:EC39)</f>
        <v>71</v>
      </c>
      <c r="G44" s="54">
        <f t="shared" si="11"/>
        <v>83.5294117647059</v>
      </c>
      <c r="H44" s="54">
        <f>SUM(CALCULATION!EE39:EG39)</f>
        <v>113</v>
      </c>
      <c r="I44" s="54">
        <f t="shared" si="16"/>
        <v>88.28125</v>
      </c>
      <c r="J44" s="54">
        <f>SUM(CALCULATION!EI39:EK39)</f>
        <v>25</v>
      </c>
      <c r="K44" s="54">
        <f t="shared" si="14"/>
        <v>78.125</v>
      </c>
      <c r="L44" s="54">
        <f>SUM(CALCULATION!EM39:EO39)</f>
        <v>135</v>
      </c>
      <c r="M44" s="54">
        <f t="shared" si="17"/>
        <v>79.4117647058823</v>
      </c>
      <c r="N44" s="54">
        <f>SUM(CALCULATION!EQ39:ES39)</f>
        <v>136</v>
      </c>
      <c r="O44" s="54">
        <f t="shared" si="18"/>
        <v>89.4736842105263</v>
      </c>
      <c r="P44" s="54">
        <f>SUM(CALCULATION!EU39:EW39)</f>
        <v>32</v>
      </c>
      <c r="Q44" s="54">
        <f t="shared" si="13"/>
        <v>84.2105263157895</v>
      </c>
      <c r="R44" s="54">
        <f>SUM(CALCULATION!EY39:FA39)</f>
        <v>121</v>
      </c>
      <c r="S44" s="54">
        <f t="shared" si="19"/>
        <v>79.6052631578947</v>
      </c>
      <c r="T44" s="54">
        <f>SUM(CALCULATION!FC39:FE39)</f>
        <v>21</v>
      </c>
      <c r="U44" s="54">
        <f t="shared" si="20"/>
        <v>75</v>
      </c>
      <c r="V44" s="54">
        <f>SUM(CALCULATION!FG39:FI39)</f>
        <v>129</v>
      </c>
      <c r="W44" s="54">
        <f t="shared" si="21"/>
        <v>83.7662337662338</v>
      </c>
      <c r="X44" s="54">
        <f>SUM(CALCULATION!FK39:FM39)</f>
        <v>18</v>
      </c>
      <c r="Y44" s="54">
        <f t="shared" si="10"/>
        <v>81.8181818181818</v>
      </c>
    </row>
    <row r="45" ht="25.5" spans="1:25">
      <c r="A45" s="66">
        <v>40</v>
      </c>
      <c r="B45" s="18">
        <v>40</v>
      </c>
      <c r="C45" s="19" t="s">
        <v>61</v>
      </c>
      <c r="D45" s="54">
        <f>SUM(CALCULATION!DW40:DY40)</f>
        <v>118</v>
      </c>
      <c r="E45" s="54">
        <f t="shared" si="15"/>
        <v>76.1290322580645</v>
      </c>
      <c r="F45" s="54">
        <f>SUM(CALCULATION!EA40:EC40)</f>
        <v>70</v>
      </c>
      <c r="G45" s="54">
        <f t="shared" si="11"/>
        <v>82.3529411764706</v>
      </c>
      <c r="H45" s="54">
        <f>SUM(CALCULATION!EE40:EG40)</f>
        <v>109</v>
      </c>
      <c r="I45" s="54">
        <f t="shared" si="16"/>
        <v>85.15625</v>
      </c>
      <c r="J45" s="54">
        <f>SUM(CALCULATION!EI40:EK40)</f>
        <v>28</v>
      </c>
      <c r="K45" s="54">
        <f t="shared" si="14"/>
        <v>87.5</v>
      </c>
      <c r="L45" s="54">
        <f>SUM(CALCULATION!EM40:EO40)</f>
        <v>140</v>
      </c>
      <c r="M45" s="54">
        <f t="shared" si="17"/>
        <v>82.3529411764706</v>
      </c>
      <c r="N45" s="54">
        <f>SUM(CALCULATION!EQ40:ES40)</f>
        <v>126</v>
      </c>
      <c r="O45" s="54">
        <f t="shared" si="18"/>
        <v>82.8947368421053</v>
      </c>
      <c r="P45" s="54">
        <f>SUM(CALCULATION!EU40:EW40)</f>
        <v>33</v>
      </c>
      <c r="Q45" s="54">
        <f t="shared" si="13"/>
        <v>86.8421052631579</v>
      </c>
      <c r="R45" s="54">
        <f>SUM(CALCULATION!EY40:FA40)</f>
        <v>127</v>
      </c>
      <c r="S45" s="54">
        <f t="shared" si="19"/>
        <v>83.5526315789474</v>
      </c>
      <c r="T45" s="54">
        <f>SUM(CALCULATION!FC40:FE40)</f>
        <v>24</v>
      </c>
      <c r="U45" s="54">
        <f t="shared" si="20"/>
        <v>85.7142857142857</v>
      </c>
      <c r="V45" s="54">
        <f>SUM(CALCULATION!FG40:FI40)</f>
        <v>126</v>
      </c>
      <c r="W45" s="54">
        <f t="shared" si="21"/>
        <v>81.8181818181818</v>
      </c>
      <c r="X45" s="54">
        <f>SUM(CALCULATION!FK40:FM40)</f>
        <v>18</v>
      </c>
      <c r="Y45" s="54">
        <f t="shared" si="10"/>
        <v>81.8181818181818</v>
      </c>
    </row>
    <row r="46" spans="1:25">
      <c r="A46" s="66">
        <v>41</v>
      </c>
      <c r="B46" s="18">
        <v>41</v>
      </c>
      <c r="C46" s="22" t="s">
        <v>62</v>
      </c>
      <c r="D46" s="54">
        <f>SUM(CALCULATION!DW41:DY41)</f>
        <v>144</v>
      </c>
      <c r="E46" s="54">
        <f t="shared" si="15"/>
        <v>92.9032258064516</v>
      </c>
      <c r="F46" s="54">
        <f>SUM(CALCULATION!EA41:EC41)</f>
        <v>75</v>
      </c>
      <c r="G46" s="54">
        <f t="shared" ref="G46:G63" si="22">F46/76*100</f>
        <v>98.6842105263158</v>
      </c>
      <c r="H46" s="54">
        <f>SUM(CALCULATION!EE41:EG41)</f>
        <v>121</v>
      </c>
      <c r="I46" s="54">
        <f t="shared" si="16"/>
        <v>94.53125</v>
      </c>
      <c r="J46" s="54">
        <f>SUM(CALCULATION!EI41:EK41)</f>
        <v>32</v>
      </c>
      <c r="K46" s="54">
        <f t="shared" si="14"/>
        <v>100</v>
      </c>
      <c r="L46" s="54">
        <f>SUM(CALCULATION!EM41:EO41)</f>
        <v>163</v>
      </c>
      <c r="M46" s="54">
        <f t="shared" si="17"/>
        <v>95.8823529411765</v>
      </c>
      <c r="N46" s="54">
        <f>SUM(CALCULATION!EQ41:ES41)</f>
        <v>146</v>
      </c>
      <c r="O46" s="54">
        <f t="shared" si="18"/>
        <v>96.0526315789474</v>
      </c>
      <c r="P46" s="54">
        <f>SUM(CALCULATION!EU41:EW41)</f>
        <v>36</v>
      </c>
      <c r="Q46" s="54">
        <f t="shared" si="13"/>
        <v>94.7368421052632</v>
      </c>
      <c r="R46" s="54">
        <f>SUM(CALCULATION!EY41:FA41)</f>
        <v>147</v>
      </c>
      <c r="S46" s="54">
        <f t="shared" si="19"/>
        <v>96.7105263157895</v>
      </c>
      <c r="T46" s="54">
        <f>SUM(CALCULATION!FC41:FE41)</f>
        <v>25</v>
      </c>
      <c r="U46" s="54">
        <f t="shared" si="20"/>
        <v>89.2857142857143</v>
      </c>
      <c r="V46" s="54">
        <f>SUM(CALCULATION!FG41:FI41)</f>
        <v>143</v>
      </c>
      <c r="W46" s="54">
        <f t="shared" si="21"/>
        <v>92.8571428571429</v>
      </c>
      <c r="X46" s="54">
        <f>SUM(CALCULATION!FK41:FM41)</f>
        <v>24</v>
      </c>
      <c r="Y46" s="54">
        <f t="shared" ref="Y46:Y63" si="23">X46/26*100</f>
        <v>92.3076923076923</v>
      </c>
    </row>
    <row r="47" spans="1:25">
      <c r="A47" s="66">
        <v>42</v>
      </c>
      <c r="B47" s="18">
        <v>42</v>
      </c>
      <c r="C47" s="22" t="s">
        <v>63</v>
      </c>
      <c r="D47" s="54">
        <f>SUM(CALCULATION!DW42:DY42)</f>
        <v>150</v>
      </c>
      <c r="E47" s="54">
        <f t="shared" si="15"/>
        <v>96.7741935483871</v>
      </c>
      <c r="F47" s="54">
        <f>SUM(CALCULATION!EA42:EC42)</f>
        <v>73</v>
      </c>
      <c r="G47" s="54">
        <f t="shared" si="22"/>
        <v>96.0526315789474</v>
      </c>
      <c r="H47" s="54">
        <f>SUM(CALCULATION!EE42:EG42)</f>
        <v>126</v>
      </c>
      <c r="I47" s="54">
        <f t="shared" si="16"/>
        <v>98.4375</v>
      </c>
      <c r="J47" s="54">
        <f>SUM(CALCULATION!EI42:EK42)</f>
        <v>32</v>
      </c>
      <c r="K47" s="54">
        <f t="shared" si="14"/>
        <v>100</v>
      </c>
      <c r="L47" s="54">
        <f>SUM(CALCULATION!EM42:EO42)</f>
        <v>167</v>
      </c>
      <c r="M47" s="54">
        <f t="shared" si="17"/>
        <v>98.2352941176471</v>
      </c>
      <c r="N47" s="54">
        <f>SUM(CALCULATION!EQ42:ES42)</f>
        <v>150</v>
      </c>
      <c r="O47" s="54">
        <f t="shared" si="18"/>
        <v>98.6842105263158</v>
      </c>
      <c r="P47" s="54">
        <f>SUM(CALCULATION!EU42:EW42)</f>
        <v>38</v>
      </c>
      <c r="Q47" s="54">
        <f t="shared" si="13"/>
        <v>100</v>
      </c>
      <c r="R47" s="54">
        <f>SUM(CALCULATION!EY42:FA42)</f>
        <v>148</v>
      </c>
      <c r="S47" s="54">
        <f t="shared" si="19"/>
        <v>97.3684210526316</v>
      </c>
      <c r="T47" s="54">
        <f>SUM(CALCULATION!FC42:FE42)</f>
        <v>28</v>
      </c>
      <c r="U47" s="54">
        <f t="shared" si="20"/>
        <v>100</v>
      </c>
      <c r="V47" s="54">
        <f>SUM(CALCULATION!FG42:FI42)</f>
        <v>151</v>
      </c>
      <c r="W47" s="54">
        <f t="shared" si="21"/>
        <v>98.0519480519481</v>
      </c>
      <c r="X47" s="54">
        <f>SUM(CALCULATION!FK42:FM42)</f>
        <v>25</v>
      </c>
      <c r="Y47" s="54">
        <f t="shared" si="23"/>
        <v>96.1538461538462</v>
      </c>
    </row>
    <row r="48" spans="1:25">
      <c r="A48" s="66">
        <v>43</v>
      </c>
      <c r="B48" s="18">
        <v>43</v>
      </c>
      <c r="C48" s="22" t="s">
        <v>64</v>
      </c>
      <c r="D48" s="54">
        <f>SUM(CALCULATION!DW43:DY43)</f>
        <v>140</v>
      </c>
      <c r="E48" s="54">
        <f t="shared" si="15"/>
        <v>90.3225806451613</v>
      </c>
      <c r="F48" s="54">
        <f>SUM(CALCULATION!EA43:EC43)</f>
        <v>58</v>
      </c>
      <c r="G48" s="54">
        <f t="shared" si="22"/>
        <v>76.3157894736842</v>
      </c>
      <c r="H48" s="54">
        <f>SUM(CALCULATION!EE43:EG43)</f>
        <v>113</v>
      </c>
      <c r="I48" s="54">
        <f t="shared" si="16"/>
        <v>88.28125</v>
      </c>
      <c r="J48" s="54">
        <f>SUM(CALCULATION!EI43:EK43)</f>
        <v>30</v>
      </c>
      <c r="K48" s="54">
        <f t="shared" si="14"/>
        <v>93.75</v>
      </c>
      <c r="L48" s="54">
        <f>SUM(CALCULATION!EM43:EO43)</f>
        <v>144</v>
      </c>
      <c r="M48" s="54">
        <f t="shared" si="17"/>
        <v>84.7058823529412</v>
      </c>
      <c r="N48" s="54">
        <f>SUM(CALCULATION!EQ43:ES43)</f>
        <v>126</v>
      </c>
      <c r="O48" s="54">
        <f t="shared" si="18"/>
        <v>82.8947368421053</v>
      </c>
      <c r="P48" s="54">
        <f>SUM(CALCULATION!EU43:EW43)</f>
        <v>36</v>
      </c>
      <c r="Q48" s="54">
        <f t="shared" si="13"/>
        <v>94.7368421052632</v>
      </c>
      <c r="R48" s="54">
        <f>SUM(CALCULATION!EY43:FA43)</f>
        <v>128</v>
      </c>
      <c r="S48" s="54">
        <f t="shared" si="19"/>
        <v>84.2105263157895</v>
      </c>
      <c r="T48" s="54">
        <f>SUM(CALCULATION!FC43:FE43)</f>
        <v>26</v>
      </c>
      <c r="U48" s="54">
        <f t="shared" si="20"/>
        <v>92.8571428571429</v>
      </c>
      <c r="V48" s="54">
        <f>SUM(CALCULATION!FG43:FI43)</f>
        <v>129</v>
      </c>
      <c r="W48" s="54">
        <f t="shared" si="21"/>
        <v>83.7662337662338</v>
      </c>
      <c r="X48" s="54">
        <f>SUM(CALCULATION!FK43:FM43)</f>
        <v>25</v>
      </c>
      <c r="Y48" s="54">
        <f t="shared" si="23"/>
        <v>96.1538461538462</v>
      </c>
    </row>
    <row r="49" spans="1:25">
      <c r="A49" s="66">
        <v>44</v>
      </c>
      <c r="B49" s="18">
        <v>44</v>
      </c>
      <c r="C49" s="22" t="s">
        <v>65</v>
      </c>
      <c r="D49" s="54">
        <f>SUM(CALCULATION!DW44:DY44)</f>
        <v>138</v>
      </c>
      <c r="E49" s="54">
        <f t="shared" si="15"/>
        <v>89.0322580645161</v>
      </c>
      <c r="F49" s="54">
        <f>SUM(CALCULATION!EA44:EC44)</f>
        <v>65</v>
      </c>
      <c r="G49" s="54">
        <f t="shared" si="22"/>
        <v>85.5263157894737</v>
      </c>
      <c r="H49" s="54">
        <f>SUM(CALCULATION!EE44:EG44)</f>
        <v>112</v>
      </c>
      <c r="I49" s="54">
        <f t="shared" si="16"/>
        <v>87.5</v>
      </c>
      <c r="J49" s="54">
        <v>32</v>
      </c>
      <c r="K49" s="54">
        <f t="shared" si="14"/>
        <v>100</v>
      </c>
      <c r="L49" s="54">
        <f>SUM(CALCULATION!EM44:EO44)</f>
        <v>149</v>
      </c>
      <c r="M49" s="54">
        <f t="shared" si="17"/>
        <v>87.6470588235294</v>
      </c>
      <c r="N49" s="54">
        <f>SUM(CALCULATION!EQ44:ES44)</f>
        <v>137</v>
      </c>
      <c r="O49" s="54">
        <f t="shared" si="18"/>
        <v>90.1315789473684</v>
      </c>
      <c r="P49" s="54">
        <f>SUM(CALCULATION!EU44:EW44)</f>
        <v>36</v>
      </c>
      <c r="Q49" s="54">
        <f t="shared" si="13"/>
        <v>94.7368421052632</v>
      </c>
      <c r="R49" s="54">
        <f>SUM(CALCULATION!EY44:FA44)</f>
        <v>124</v>
      </c>
      <c r="S49" s="54">
        <f t="shared" si="19"/>
        <v>81.5789473684211</v>
      </c>
      <c r="T49" s="54">
        <f>SUM(CALCULATION!FC44:FE44)</f>
        <v>23</v>
      </c>
      <c r="U49" s="54">
        <f t="shared" si="20"/>
        <v>82.1428571428571</v>
      </c>
      <c r="V49" s="54">
        <f>SUM(CALCULATION!FG44:FI44)</f>
        <v>130</v>
      </c>
      <c r="W49" s="54">
        <f t="shared" si="21"/>
        <v>84.4155844155844</v>
      </c>
      <c r="X49" s="54">
        <f>SUM(CALCULATION!FK44:FM44)</f>
        <v>24</v>
      </c>
      <c r="Y49" s="54">
        <f t="shared" si="23"/>
        <v>92.3076923076923</v>
      </c>
    </row>
    <row r="50" spans="1:25">
      <c r="A50" s="66">
        <v>45</v>
      </c>
      <c r="B50" s="18">
        <v>45</v>
      </c>
      <c r="C50" s="22" t="s">
        <v>66</v>
      </c>
      <c r="D50" s="54">
        <f>SUM(CALCULATION!DW45:DY45)</f>
        <v>145</v>
      </c>
      <c r="E50" s="54">
        <f t="shared" si="15"/>
        <v>93.5483870967742</v>
      </c>
      <c r="F50" s="54">
        <f>SUM(CALCULATION!EA45:EC45)</f>
        <v>74</v>
      </c>
      <c r="G50" s="54">
        <f t="shared" si="22"/>
        <v>97.3684210526316</v>
      </c>
      <c r="H50" s="54">
        <f>SUM(CALCULATION!EE45:EG45)</f>
        <v>124</v>
      </c>
      <c r="I50" s="54">
        <f t="shared" si="16"/>
        <v>96.875</v>
      </c>
      <c r="J50" s="54">
        <f>SUM(CALCULATION!EI45:EK45)</f>
        <v>32</v>
      </c>
      <c r="K50" s="54">
        <f t="shared" si="14"/>
        <v>100</v>
      </c>
      <c r="L50" s="54">
        <f>SUM(CALCULATION!EM45:EO45)</f>
        <v>164</v>
      </c>
      <c r="M50" s="54">
        <f t="shared" si="17"/>
        <v>96.4705882352941</v>
      </c>
      <c r="N50" s="54">
        <f>SUM(CALCULATION!EQ45:ES45)</f>
        <v>145</v>
      </c>
      <c r="O50" s="54">
        <f t="shared" si="18"/>
        <v>95.3947368421053</v>
      </c>
      <c r="P50" s="54">
        <f>SUM(CALCULATION!EU45:EW45)</f>
        <v>36</v>
      </c>
      <c r="Q50" s="54">
        <f t="shared" si="13"/>
        <v>94.7368421052632</v>
      </c>
      <c r="R50" s="54">
        <f>SUM(CALCULATION!EY45:FA45)</f>
        <v>146</v>
      </c>
      <c r="S50" s="54">
        <f t="shared" si="19"/>
        <v>96.0526315789474</v>
      </c>
      <c r="T50" s="54">
        <f>SUM(CALCULATION!FC45:FE45)</f>
        <v>27</v>
      </c>
      <c r="U50" s="54">
        <f t="shared" si="20"/>
        <v>96.4285714285714</v>
      </c>
      <c r="V50" s="54">
        <f>SUM(CALCULATION!FG45:FI45)</f>
        <v>146</v>
      </c>
      <c r="W50" s="54">
        <f t="shared" si="21"/>
        <v>94.8051948051948</v>
      </c>
      <c r="X50" s="54">
        <f>SUM(CALCULATION!FK45:FM45)</f>
        <v>25</v>
      </c>
      <c r="Y50" s="54">
        <f t="shared" si="23"/>
        <v>96.1538461538462</v>
      </c>
    </row>
    <row r="51" spans="1:25">
      <c r="A51" s="66">
        <v>46</v>
      </c>
      <c r="B51" s="18">
        <v>46</v>
      </c>
      <c r="C51" s="22" t="s">
        <v>67</v>
      </c>
      <c r="D51" s="54">
        <f>SUM(CALCULATION!DW46:DY46)</f>
        <v>128</v>
      </c>
      <c r="E51" s="54">
        <f t="shared" si="15"/>
        <v>82.5806451612903</v>
      </c>
      <c r="F51" s="54">
        <f>SUM(CALCULATION!EA46:EC46)</f>
        <v>64</v>
      </c>
      <c r="G51" s="54">
        <f t="shared" si="22"/>
        <v>84.2105263157895</v>
      </c>
      <c r="H51" s="54">
        <f>SUM(CALCULATION!EE46:EG46)</f>
        <v>109</v>
      </c>
      <c r="I51" s="54">
        <f t="shared" si="16"/>
        <v>85.15625</v>
      </c>
      <c r="J51" s="54">
        <f>SUM(CALCULATION!EI46:EK46)</f>
        <v>31</v>
      </c>
      <c r="K51" s="54">
        <f t="shared" si="14"/>
        <v>96.875</v>
      </c>
      <c r="L51" s="54">
        <f>SUM(CALCULATION!EM46:EO46)</f>
        <v>141</v>
      </c>
      <c r="M51" s="54">
        <f t="shared" si="17"/>
        <v>82.9411764705882</v>
      </c>
      <c r="N51" s="54">
        <f>SUM(CALCULATION!EQ46:ES46)</f>
        <v>129</v>
      </c>
      <c r="O51" s="54">
        <f t="shared" si="18"/>
        <v>84.8684210526316</v>
      </c>
      <c r="P51" s="54">
        <f>SUM(CALCULATION!EU46:EW46)</f>
        <v>38</v>
      </c>
      <c r="Q51" s="54">
        <f t="shared" si="13"/>
        <v>100</v>
      </c>
      <c r="R51" s="54">
        <f>SUM(CALCULATION!EY46:FA46)</f>
        <v>119</v>
      </c>
      <c r="S51" s="54">
        <f t="shared" si="19"/>
        <v>78.2894736842105</v>
      </c>
      <c r="T51" s="54">
        <f>SUM(CALCULATION!FC46:FE46)</f>
        <v>22</v>
      </c>
      <c r="U51" s="54">
        <f t="shared" si="20"/>
        <v>78.5714285714286</v>
      </c>
      <c r="V51" s="54">
        <f>SUM(CALCULATION!FG46:FI46)</f>
        <v>133</v>
      </c>
      <c r="W51" s="54">
        <f t="shared" si="21"/>
        <v>86.3636363636364</v>
      </c>
      <c r="X51" s="54">
        <f>SUM(CALCULATION!FK46:FM46)</f>
        <v>23</v>
      </c>
      <c r="Y51" s="54">
        <f t="shared" si="23"/>
        <v>88.4615384615385</v>
      </c>
    </row>
    <row r="52" spans="1:25">
      <c r="A52" s="66">
        <v>47</v>
      </c>
      <c r="B52" s="18">
        <v>47</v>
      </c>
      <c r="C52" s="28" t="s">
        <v>68</v>
      </c>
      <c r="D52" s="54">
        <f>SUM(CALCULATION!DW47:DY47)</f>
        <v>152</v>
      </c>
      <c r="E52" s="54">
        <f t="shared" si="15"/>
        <v>98.0645161290323</v>
      </c>
      <c r="F52" s="54">
        <f>SUM(CALCULATION!EA47:EC47)</f>
        <v>73</v>
      </c>
      <c r="G52" s="54">
        <f t="shared" si="22"/>
        <v>96.0526315789474</v>
      </c>
      <c r="H52" s="54">
        <f>SUM(CALCULATION!EE47:EG47)</f>
        <v>126</v>
      </c>
      <c r="I52" s="54">
        <f t="shared" si="16"/>
        <v>98.4375</v>
      </c>
      <c r="J52" s="54">
        <f>SUM(CALCULATION!EI47:EK47)</f>
        <v>31</v>
      </c>
      <c r="K52" s="54">
        <f t="shared" si="14"/>
        <v>96.875</v>
      </c>
      <c r="L52" s="54">
        <f>SUM(CALCULATION!EM47:EO47)</f>
        <v>168</v>
      </c>
      <c r="M52" s="54">
        <f t="shared" si="17"/>
        <v>98.8235294117647</v>
      </c>
      <c r="N52" s="54">
        <f>SUM(CALCULATION!EQ47:ES47)</f>
        <v>149</v>
      </c>
      <c r="O52" s="54">
        <f t="shared" si="18"/>
        <v>98.0263157894737</v>
      </c>
      <c r="P52" s="54">
        <f>SUM(CALCULATION!EU47:EW47)</f>
        <v>38</v>
      </c>
      <c r="Q52" s="54">
        <f t="shared" si="13"/>
        <v>100</v>
      </c>
      <c r="R52" s="54">
        <f>SUM(CALCULATION!EY47:FA47)</f>
        <v>146</v>
      </c>
      <c r="S52" s="54">
        <f t="shared" si="19"/>
        <v>96.0526315789474</v>
      </c>
      <c r="T52" s="54">
        <f>SUM(CALCULATION!FC47:FE47)</f>
        <v>27</v>
      </c>
      <c r="U52" s="54">
        <f t="shared" si="20"/>
        <v>96.4285714285714</v>
      </c>
      <c r="V52" s="54">
        <f>SUM(CALCULATION!FG47:FI47)</f>
        <v>145</v>
      </c>
      <c r="W52" s="54">
        <f t="shared" si="21"/>
        <v>94.1558441558442</v>
      </c>
      <c r="X52" s="54">
        <f>SUM(CALCULATION!FK47:FM47)</f>
        <v>24</v>
      </c>
      <c r="Y52" s="54">
        <f t="shared" si="23"/>
        <v>92.3076923076923</v>
      </c>
    </row>
    <row r="53" ht="25.5" spans="1:25">
      <c r="A53" s="66">
        <v>48</v>
      </c>
      <c r="B53" s="18">
        <v>48</v>
      </c>
      <c r="C53" s="19" t="s">
        <v>69</v>
      </c>
      <c r="D53" s="54">
        <f>SUM(CALCULATION!DW48:DY48)</f>
        <v>129</v>
      </c>
      <c r="E53" s="54">
        <f t="shared" si="15"/>
        <v>83.2258064516129</v>
      </c>
      <c r="F53" s="54">
        <f>SUM(CALCULATION!EA48:EC48)</f>
        <v>52</v>
      </c>
      <c r="G53" s="54">
        <f t="shared" si="22"/>
        <v>68.4210526315789</v>
      </c>
      <c r="H53" s="54">
        <f>SUM(CALCULATION!EE48:EG48)</f>
        <v>96</v>
      </c>
      <c r="I53" s="54">
        <f t="shared" si="16"/>
        <v>75</v>
      </c>
      <c r="J53" s="54">
        <f>SUM(CALCULATION!EI48:EK48)</f>
        <v>29</v>
      </c>
      <c r="K53" s="54">
        <f t="shared" si="14"/>
        <v>90.625</v>
      </c>
      <c r="L53" s="54">
        <f>SUM(CALCULATION!EM48:EO48)</f>
        <v>125</v>
      </c>
      <c r="M53" s="54">
        <f t="shared" si="17"/>
        <v>73.5294117647059</v>
      </c>
      <c r="N53" s="54">
        <f>SUM(CALCULATION!EQ48:ES48)</f>
        <v>104</v>
      </c>
      <c r="O53" s="54">
        <f t="shared" si="18"/>
        <v>68.4210526315789</v>
      </c>
      <c r="P53" s="54">
        <f>SUM(CALCULATION!EU48:EW48)</f>
        <v>33</v>
      </c>
      <c r="Q53" s="54">
        <f t="shared" si="13"/>
        <v>86.8421052631579</v>
      </c>
      <c r="R53" s="54">
        <f>SUM(CALCULATION!EY48:FA48)</f>
        <v>121</v>
      </c>
      <c r="S53" s="54">
        <f t="shared" si="19"/>
        <v>79.6052631578947</v>
      </c>
      <c r="T53" s="54">
        <f>SUM(CALCULATION!FC48:FE48)</f>
        <v>19</v>
      </c>
      <c r="U53" s="54">
        <f t="shared" si="20"/>
        <v>67.8571428571429</v>
      </c>
      <c r="V53" s="54">
        <f>SUM(CALCULATION!FG48:FI48)</f>
        <v>109</v>
      </c>
      <c r="W53" s="54">
        <f t="shared" si="21"/>
        <v>70.7792207792208</v>
      </c>
      <c r="X53" s="54">
        <f>SUM(CALCULATION!FK48:FM48)</f>
        <v>21</v>
      </c>
      <c r="Y53" s="54">
        <f t="shared" si="23"/>
        <v>80.7692307692308</v>
      </c>
    </row>
    <row r="54" spans="1:25">
      <c r="A54" s="66">
        <v>49</v>
      </c>
      <c r="B54" s="18">
        <v>49</v>
      </c>
      <c r="C54" s="22" t="s">
        <v>70</v>
      </c>
      <c r="D54" s="54">
        <f>SUM(CALCULATION!DW49:DY49)</f>
        <v>140</v>
      </c>
      <c r="E54" s="54">
        <f t="shared" si="15"/>
        <v>90.3225806451613</v>
      </c>
      <c r="F54" s="54">
        <f>SUM(CALCULATION!EA49:EC49)</f>
        <v>68</v>
      </c>
      <c r="G54" s="54">
        <f t="shared" si="22"/>
        <v>89.4736842105263</v>
      </c>
      <c r="H54" s="54">
        <f>SUM(CALCULATION!EE49:EG49)</f>
        <v>123</v>
      </c>
      <c r="I54" s="54">
        <f t="shared" si="16"/>
        <v>96.09375</v>
      </c>
      <c r="J54" s="54">
        <f>SUM(CALCULATION!EI49:EK49)</f>
        <v>29</v>
      </c>
      <c r="K54" s="54">
        <f t="shared" si="14"/>
        <v>90.625</v>
      </c>
      <c r="L54" s="54">
        <f>SUM(CALCULATION!EM49:EO49)</f>
        <v>159</v>
      </c>
      <c r="M54" s="54">
        <f t="shared" si="17"/>
        <v>93.5294117647059</v>
      </c>
      <c r="N54" s="54">
        <f>SUM(CALCULATION!EQ49:ES49)</f>
        <v>147</v>
      </c>
      <c r="O54" s="54">
        <f t="shared" si="18"/>
        <v>96.7105263157895</v>
      </c>
      <c r="P54" s="54">
        <f>SUM(CALCULATION!EU49:EW49)</f>
        <v>35</v>
      </c>
      <c r="Q54" s="54">
        <f t="shared" si="13"/>
        <v>92.1052631578947</v>
      </c>
      <c r="R54" s="54">
        <f>SUM(CALCULATION!EY49:FA49)</f>
        <v>136</v>
      </c>
      <c r="S54" s="54">
        <f t="shared" si="19"/>
        <v>89.4736842105263</v>
      </c>
      <c r="T54" s="54">
        <f>SUM(CALCULATION!FC49:FE49)</f>
        <v>26</v>
      </c>
      <c r="U54" s="54">
        <f t="shared" si="20"/>
        <v>92.8571428571429</v>
      </c>
      <c r="V54" s="54">
        <f>SUM(CALCULATION!FG49:FI49)</f>
        <v>143</v>
      </c>
      <c r="W54" s="54">
        <f t="shared" si="21"/>
        <v>92.8571428571429</v>
      </c>
      <c r="X54" s="54">
        <f>SUM(CALCULATION!FK49:FM49)</f>
        <v>26</v>
      </c>
      <c r="Y54" s="54">
        <f t="shared" si="23"/>
        <v>100</v>
      </c>
    </row>
    <row r="55" spans="1:25">
      <c r="A55" s="66">
        <v>50</v>
      </c>
      <c r="B55" s="18">
        <v>50</v>
      </c>
      <c r="C55" s="22" t="s">
        <v>71</v>
      </c>
      <c r="D55" s="54">
        <f>SUM(CALCULATION!DW50:DY50)</f>
        <v>130</v>
      </c>
      <c r="E55" s="54">
        <f t="shared" si="15"/>
        <v>83.8709677419355</v>
      </c>
      <c r="F55" s="54">
        <f>SUM(CALCULATION!EA50:EC50)</f>
        <v>67</v>
      </c>
      <c r="G55" s="54">
        <f t="shared" si="22"/>
        <v>88.1578947368421</v>
      </c>
      <c r="H55" s="54">
        <f>SUM(CALCULATION!EE50:EG50)</f>
        <v>116</v>
      </c>
      <c r="I55" s="54">
        <f t="shared" si="16"/>
        <v>90.625</v>
      </c>
      <c r="J55" s="54">
        <f>SUM(CALCULATION!EI50:EK50)</f>
        <v>31</v>
      </c>
      <c r="K55" s="54">
        <f t="shared" si="14"/>
        <v>96.875</v>
      </c>
      <c r="L55" s="54">
        <f>SUM(CALCULATION!EM50:EO50)</f>
        <v>141</v>
      </c>
      <c r="M55" s="54">
        <f t="shared" si="17"/>
        <v>82.9411764705882</v>
      </c>
      <c r="N55" s="54">
        <f>SUM(CALCULATION!EQ50:ES50)</f>
        <v>140</v>
      </c>
      <c r="O55" s="54">
        <f t="shared" si="18"/>
        <v>92.1052631578947</v>
      </c>
      <c r="P55" s="54">
        <f>SUM(CALCULATION!EU50:EW50)</f>
        <v>38</v>
      </c>
      <c r="Q55" s="54">
        <f t="shared" si="13"/>
        <v>100</v>
      </c>
      <c r="R55" s="54">
        <f>SUM(CALCULATION!EY50:FA50)</f>
        <v>129</v>
      </c>
      <c r="S55" s="54">
        <f t="shared" si="19"/>
        <v>84.8684210526316</v>
      </c>
      <c r="T55" s="54">
        <f>SUM(CALCULATION!FC50:FE50)</f>
        <v>24</v>
      </c>
      <c r="U55" s="54">
        <f t="shared" si="20"/>
        <v>85.7142857142857</v>
      </c>
      <c r="V55" s="54">
        <f>SUM(CALCULATION!FG50:FI50)</f>
        <v>124</v>
      </c>
      <c r="W55" s="54">
        <f t="shared" si="21"/>
        <v>80.5194805194805</v>
      </c>
      <c r="X55" s="54">
        <f>SUM(CALCULATION!FK50:FM50)</f>
        <v>21</v>
      </c>
      <c r="Y55" s="54">
        <f t="shared" si="23"/>
        <v>80.7692307692308</v>
      </c>
    </row>
    <row r="56" spans="1:25">
      <c r="A56" s="66">
        <v>51</v>
      </c>
      <c r="B56" s="18">
        <v>51</v>
      </c>
      <c r="C56" s="22" t="s">
        <v>72</v>
      </c>
      <c r="D56" s="54">
        <f>SUM(CALCULATION!DW51:DY51)</f>
        <v>121</v>
      </c>
      <c r="E56" s="54">
        <f t="shared" si="15"/>
        <v>78.0645161290323</v>
      </c>
      <c r="F56" s="54">
        <f>SUM(CALCULATION!EA51:EC51)</f>
        <v>62</v>
      </c>
      <c r="G56" s="54">
        <f t="shared" si="22"/>
        <v>81.5789473684211</v>
      </c>
      <c r="H56" s="54">
        <f>SUM(CALCULATION!EE51:EG51)</f>
        <v>106</v>
      </c>
      <c r="I56" s="54">
        <f t="shared" si="16"/>
        <v>82.8125</v>
      </c>
      <c r="J56" s="54">
        <f>SUM(CALCULATION!EI51:EK51)</f>
        <v>29</v>
      </c>
      <c r="K56" s="54">
        <f t="shared" si="14"/>
        <v>90.625</v>
      </c>
      <c r="L56" s="54">
        <f>SUM(CALCULATION!EM51:EO51)</f>
        <v>139</v>
      </c>
      <c r="M56" s="54">
        <f t="shared" si="17"/>
        <v>81.7647058823529</v>
      </c>
      <c r="N56" s="54">
        <f>SUM(CALCULATION!EQ51:ES51)</f>
        <v>133</v>
      </c>
      <c r="O56" s="54">
        <f t="shared" si="18"/>
        <v>87.5</v>
      </c>
      <c r="P56" s="54">
        <f>SUM(CALCULATION!EU51:EW51)</f>
        <v>33</v>
      </c>
      <c r="Q56" s="54">
        <f t="shared" si="13"/>
        <v>86.8421052631579</v>
      </c>
      <c r="R56" s="54">
        <f>SUM(CALCULATION!EY51:FA51)</f>
        <v>122</v>
      </c>
      <c r="S56" s="54">
        <f t="shared" si="19"/>
        <v>80.2631578947368</v>
      </c>
      <c r="T56" s="54">
        <f>SUM(CALCULATION!FC51:FE51)</f>
        <v>23</v>
      </c>
      <c r="U56" s="54">
        <f t="shared" si="20"/>
        <v>82.1428571428571</v>
      </c>
      <c r="V56" s="54">
        <f>SUM(CALCULATION!FG51:FI51)</f>
        <v>122</v>
      </c>
      <c r="W56" s="54">
        <f t="shared" si="21"/>
        <v>79.2207792207792</v>
      </c>
      <c r="X56" s="54">
        <f>SUM(CALCULATION!FK51:FM51)</f>
        <v>24</v>
      </c>
      <c r="Y56" s="54">
        <f t="shared" si="23"/>
        <v>92.3076923076923</v>
      </c>
    </row>
    <row r="57" spans="1:25">
      <c r="A57" s="66">
        <v>52</v>
      </c>
      <c r="B57" s="18">
        <v>52</v>
      </c>
      <c r="C57" s="22" t="s">
        <v>73</v>
      </c>
      <c r="D57" s="54">
        <f>SUM(CALCULATION!DW52:DY52)</f>
        <v>142</v>
      </c>
      <c r="E57" s="54">
        <f t="shared" si="15"/>
        <v>91.6129032258064</v>
      </c>
      <c r="F57" s="54">
        <f>SUM(CALCULATION!EA52:EC52)</f>
        <v>71</v>
      </c>
      <c r="G57" s="54">
        <f t="shared" si="22"/>
        <v>93.4210526315789</v>
      </c>
      <c r="H57" s="54">
        <f>SUM(CALCULATION!EE52:EG52)</f>
        <v>119</v>
      </c>
      <c r="I57" s="54">
        <f t="shared" si="16"/>
        <v>92.96875</v>
      </c>
      <c r="J57" s="54">
        <f>SUM(CALCULATION!EI52:EK52)</f>
        <v>31</v>
      </c>
      <c r="K57" s="54">
        <f t="shared" si="14"/>
        <v>96.875</v>
      </c>
      <c r="L57" s="54">
        <f>SUM(CALCULATION!EM52:EO52)</f>
        <v>158</v>
      </c>
      <c r="M57" s="54">
        <f t="shared" si="17"/>
        <v>92.9411764705882</v>
      </c>
      <c r="N57" s="54">
        <f>SUM(CALCULATION!EQ52:ES52)</f>
        <v>141</v>
      </c>
      <c r="O57" s="54">
        <f t="shared" si="18"/>
        <v>92.7631578947368</v>
      </c>
      <c r="P57" s="54">
        <f>SUM(CALCULATION!EU52:EW52)</f>
        <v>38</v>
      </c>
      <c r="Q57" s="54">
        <f t="shared" si="13"/>
        <v>100</v>
      </c>
      <c r="R57" s="54">
        <f>SUM(CALCULATION!EY52:FA52)</f>
        <v>134</v>
      </c>
      <c r="S57" s="54">
        <f t="shared" si="19"/>
        <v>88.1578947368421</v>
      </c>
      <c r="T57" s="54">
        <f>SUM(CALCULATION!FC52:FE52)</f>
        <v>24</v>
      </c>
      <c r="U57" s="54">
        <f t="shared" si="20"/>
        <v>85.7142857142857</v>
      </c>
      <c r="V57" s="54">
        <f>SUM(CALCULATION!FG52:FI52)</f>
        <v>134</v>
      </c>
      <c r="W57" s="54">
        <f t="shared" si="21"/>
        <v>87.012987012987</v>
      </c>
      <c r="X57" s="54">
        <f>SUM(CALCULATION!FK52:FM52)</f>
        <v>26</v>
      </c>
      <c r="Y57" s="54">
        <f t="shared" si="23"/>
        <v>100</v>
      </c>
    </row>
    <row r="58" spans="1:25">
      <c r="A58" s="66">
        <v>53</v>
      </c>
      <c r="B58" s="18">
        <v>53</v>
      </c>
      <c r="C58" s="22" t="s">
        <v>74</v>
      </c>
      <c r="D58" s="54">
        <f>SUM(CALCULATION!DW53:DY53)</f>
        <v>118</v>
      </c>
      <c r="E58" s="54">
        <f t="shared" si="15"/>
        <v>76.1290322580645</v>
      </c>
      <c r="F58" s="54">
        <f>SUM(CALCULATION!EA53:EC53)</f>
        <v>56</v>
      </c>
      <c r="G58" s="54">
        <f t="shared" si="22"/>
        <v>73.6842105263158</v>
      </c>
      <c r="H58" s="54">
        <f>SUM(CALCULATION!EE53:EG53)</f>
        <v>90</v>
      </c>
      <c r="I58" s="54">
        <f t="shared" si="16"/>
        <v>70.3125</v>
      </c>
      <c r="J58" s="54">
        <f>SUM(CALCULATION!EI53:EK53)</f>
        <v>24</v>
      </c>
      <c r="K58" s="54">
        <f t="shared" si="14"/>
        <v>75</v>
      </c>
      <c r="L58" s="54">
        <f>SUM(CALCULATION!EM53:EO53)</f>
        <v>117</v>
      </c>
      <c r="M58" s="54">
        <f t="shared" si="17"/>
        <v>68.8235294117647</v>
      </c>
      <c r="N58" s="54">
        <f>SUM(CALCULATION!EQ53:ES53)</f>
        <v>112</v>
      </c>
      <c r="O58" s="54">
        <f t="shared" si="18"/>
        <v>73.6842105263158</v>
      </c>
      <c r="P58" s="54">
        <f>SUM(CALCULATION!EU53:EW53)</f>
        <v>24</v>
      </c>
      <c r="Q58" s="54">
        <f t="shared" si="13"/>
        <v>63.1578947368421</v>
      </c>
      <c r="R58" s="54">
        <f>SUM(CALCULATION!EY53:FA53)</f>
        <v>102</v>
      </c>
      <c r="S58" s="54">
        <f t="shared" si="19"/>
        <v>67.1052631578947</v>
      </c>
      <c r="T58" s="54">
        <f>SUM(CALCULATION!FC53:FE53)</f>
        <v>20</v>
      </c>
      <c r="U58" s="54">
        <f t="shared" si="20"/>
        <v>71.4285714285714</v>
      </c>
      <c r="V58" s="54">
        <f>SUM(CALCULATION!FG53:FI53)</f>
        <v>101</v>
      </c>
      <c r="W58" s="54">
        <f t="shared" si="21"/>
        <v>65.5844155844156</v>
      </c>
      <c r="X58" s="54">
        <f>SUM(CALCULATION!FK53:FM53)</f>
        <v>19</v>
      </c>
      <c r="Y58" s="54">
        <f t="shared" si="23"/>
        <v>73.0769230769231</v>
      </c>
    </row>
    <row r="59" spans="1:25">
      <c r="A59" s="66">
        <v>54</v>
      </c>
      <c r="B59" s="18">
        <v>54</v>
      </c>
      <c r="C59" s="22" t="s">
        <v>75</v>
      </c>
      <c r="D59" s="54">
        <f>SUM(CALCULATION!DW54:DY54)</f>
        <v>154</v>
      </c>
      <c r="E59" s="54">
        <f t="shared" si="15"/>
        <v>99.3548387096774</v>
      </c>
      <c r="F59" s="54">
        <f>SUM(CALCULATION!EA54:EC54)</f>
        <v>73</v>
      </c>
      <c r="G59" s="54">
        <f t="shared" si="22"/>
        <v>96.0526315789474</v>
      </c>
      <c r="H59" s="54">
        <f>SUM(CALCULATION!EE54:EG54)</f>
        <v>126</v>
      </c>
      <c r="I59" s="54">
        <f t="shared" si="16"/>
        <v>98.4375</v>
      </c>
      <c r="J59" s="54">
        <f>SUM(CALCULATION!EI54:EK54)</f>
        <v>27</v>
      </c>
      <c r="K59" s="54">
        <f t="shared" si="14"/>
        <v>84.375</v>
      </c>
      <c r="L59" s="54">
        <f>SUM(CALCULATION!EM54:EO54)</f>
        <v>163</v>
      </c>
      <c r="M59" s="54">
        <f t="shared" si="17"/>
        <v>95.8823529411765</v>
      </c>
      <c r="N59" s="54">
        <f>SUM(CALCULATION!EQ54:ES54)</f>
        <v>150</v>
      </c>
      <c r="O59" s="54">
        <f t="shared" si="18"/>
        <v>98.6842105263158</v>
      </c>
      <c r="P59" s="54">
        <f>SUM(CALCULATION!EU54:EW54)</f>
        <v>36</v>
      </c>
      <c r="Q59" s="54">
        <f t="shared" si="13"/>
        <v>94.7368421052632</v>
      </c>
      <c r="R59" s="54">
        <f>SUM(CALCULATION!EY54:FA54)</f>
        <v>146</v>
      </c>
      <c r="S59" s="54">
        <f t="shared" si="19"/>
        <v>96.0526315789474</v>
      </c>
      <c r="T59" s="54">
        <f>SUM(CALCULATION!FC54:FE54)</f>
        <v>25</v>
      </c>
      <c r="U59" s="54">
        <f t="shared" si="20"/>
        <v>89.2857142857143</v>
      </c>
      <c r="V59" s="54">
        <f>SUM(CALCULATION!FG54:FI54)</f>
        <v>145</v>
      </c>
      <c r="W59" s="54">
        <f t="shared" si="21"/>
        <v>94.1558441558442</v>
      </c>
      <c r="X59" s="54">
        <f>SUM(CALCULATION!FK54:FM54)</f>
        <v>25</v>
      </c>
      <c r="Y59" s="54">
        <f t="shared" si="23"/>
        <v>96.1538461538462</v>
      </c>
    </row>
    <row r="60" spans="1:25">
      <c r="A60" s="66">
        <v>55</v>
      </c>
      <c r="B60" s="18">
        <v>55</v>
      </c>
      <c r="C60" s="22" t="s">
        <v>76</v>
      </c>
      <c r="D60" s="54">
        <f>SUM(CALCULATION!DW55:DY55)</f>
        <v>142</v>
      </c>
      <c r="E60" s="54">
        <f t="shared" si="15"/>
        <v>91.6129032258064</v>
      </c>
      <c r="F60" s="54">
        <f>SUM(CALCULATION!EA55:EC55)</f>
        <v>71</v>
      </c>
      <c r="G60" s="54">
        <f t="shared" si="22"/>
        <v>93.4210526315789</v>
      </c>
      <c r="H60" s="54">
        <f>SUM(CALCULATION!EE55:EG55)</f>
        <v>121</v>
      </c>
      <c r="I60" s="54">
        <f t="shared" si="16"/>
        <v>94.53125</v>
      </c>
      <c r="J60" s="54">
        <f>SUM(CALCULATION!EI55:EK55)</f>
        <v>29</v>
      </c>
      <c r="K60" s="54">
        <f t="shared" si="14"/>
        <v>90.625</v>
      </c>
      <c r="L60" s="54">
        <f>SUM(CALCULATION!EM55:EO55)</f>
        <v>151</v>
      </c>
      <c r="M60" s="54">
        <f t="shared" si="17"/>
        <v>88.8235294117647</v>
      </c>
      <c r="N60" s="54">
        <f>SUM(CALCULATION!EQ55:ES55)</f>
        <v>145</v>
      </c>
      <c r="O60" s="54">
        <f t="shared" si="18"/>
        <v>95.3947368421053</v>
      </c>
      <c r="P60" s="54">
        <f>SUM(CALCULATION!EU55:EW55)</f>
        <v>34</v>
      </c>
      <c r="Q60" s="54">
        <f t="shared" si="13"/>
        <v>89.4736842105263</v>
      </c>
      <c r="R60" s="54">
        <f>SUM(CALCULATION!EY55:FA55)</f>
        <v>131</v>
      </c>
      <c r="S60" s="54">
        <f t="shared" si="19"/>
        <v>86.1842105263158</v>
      </c>
      <c r="T60" s="54">
        <f>SUM(CALCULATION!FC55:FE55)</f>
        <v>25</v>
      </c>
      <c r="U60" s="54">
        <f t="shared" si="20"/>
        <v>89.2857142857143</v>
      </c>
      <c r="V60" s="54">
        <f>SUM(CALCULATION!FG55:FI55)</f>
        <v>143</v>
      </c>
      <c r="W60" s="54">
        <f t="shared" si="21"/>
        <v>92.8571428571429</v>
      </c>
      <c r="X60" s="54">
        <f>SUM(CALCULATION!FK55:FM55)</f>
        <v>21</v>
      </c>
      <c r="Y60" s="54">
        <f t="shared" si="23"/>
        <v>80.7692307692308</v>
      </c>
    </row>
    <row r="61" spans="1:25">
      <c r="A61" s="66">
        <v>56</v>
      </c>
      <c r="B61" s="18">
        <v>56</v>
      </c>
      <c r="C61" s="22" t="s">
        <v>77</v>
      </c>
      <c r="D61" s="54">
        <f>SUM(CALCULATION!DW56:DY56)</f>
        <v>148</v>
      </c>
      <c r="E61" s="54">
        <f t="shared" si="15"/>
        <v>95.4838709677419</v>
      </c>
      <c r="F61" s="54">
        <f>SUM(CALCULATION!EA56:EC56)</f>
        <v>72</v>
      </c>
      <c r="G61" s="54">
        <f t="shared" si="22"/>
        <v>94.7368421052632</v>
      </c>
      <c r="H61" s="54">
        <f>SUM(CALCULATION!EE56:EG56)</f>
        <v>122</v>
      </c>
      <c r="I61" s="54">
        <f t="shared" si="16"/>
        <v>95.3125</v>
      </c>
      <c r="J61" s="54">
        <f>SUM(CALCULATION!EI56:EK56)</f>
        <v>32</v>
      </c>
      <c r="K61" s="54">
        <f t="shared" si="14"/>
        <v>100</v>
      </c>
      <c r="L61" s="54">
        <f>SUM(CALCULATION!EM56:EO56)</f>
        <v>163</v>
      </c>
      <c r="M61" s="54">
        <f t="shared" si="17"/>
        <v>95.8823529411765</v>
      </c>
      <c r="N61" s="54">
        <f>SUM(CALCULATION!EQ56:ES56)</f>
        <v>143</v>
      </c>
      <c r="O61" s="54">
        <f t="shared" si="18"/>
        <v>94.0789473684211</v>
      </c>
      <c r="P61" s="54">
        <f>SUM(CALCULATION!EU56:EW56)</f>
        <v>36</v>
      </c>
      <c r="Q61" s="54">
        <f t="shared" si="13"/>
        <v>94.7368421052632</v>
      </c>
      <c r="R61" s="54">
        <f>SUM(CALCULATION!EY56:FA56)</f>
        <v>145</v>
      </c>
      <c r="S61" s="54">
        <f t="shared" si="19"/>
        <v>95.3947368421053</v>
      </c>
      <c r="T61" s="54">
        <f>SUM(CALCULATION!FC56:FE56)</f>
        <v>28</v>
      </c>
      <c r="U61" s="54">
        <f t="shared" si="20"/>
        <v>100</v>
      </c>
      <c r="V61" s="54">
        <f>SUM(CALCULATION!FG56:FI56)</f>
        <v>141</v>
      </c>
      <c r="W61" s="54">
        <f t="shared" si="21"/>
        <v>91.5584415584416</v>
      </c>
      <c r="X61" s="54">
        <f>SUM(CALCULATION!FK56:FM56)</f>
        <v>21</v>
      </c>
      <c r="Y61" s="54">
        <f t="shared" si="23"/>
        <v>80.7692307692308</v>
      </c>
    </row>
    <row r="62" spans="1:25">
      <c r="A62" s="66">
        <v>57</v>
      </c>
      <c r="B62" s="18">
        <v>57</v>
      </c>
      <c r="C62" s="22" t="s">
        <v>78</v>
      </c>
      <c r="D62" s="54">
        <f>SUM(CALCULATION!DW57:DY57)</f>
        <v>127</v>
      </c>
      <c r="E62" s="54">
        <f t="shared" si="15"/>
        <v>81.9354838709677</v>
      </c>
      <c r="F62" s="54">
        <f>SUM(CALCULATION!EA57:EC57)</f>
        <v>68</v>
      </c>
      <c r="G62" s="54">
        <f t="shared" si="22"/>
        <v>89.4736842105263</v>
      </c>
      <c r="H62" s="54">
        <f>SUM(CALCULATION!EE57:EG57)</f>
        <v>113</v>
      </c>
      <c r="I62" s="54">
        <f t="shared" si="16"/>
        <v>88.28125</v>
      </c>
      <c r="J62" s="54">
        <v>30</v>
      </c>
      <c r="K62" s="54">
        <f t="shared" si="14"/>
        <v>93.75</v>
      </c>
      <c r="L62" s="54">
        <f>SUM(CALCULATION!EM57:EO57)</f>
        <v>152</v>
      </c>
      <c r="M62" s="54">
        <f t="shared" si="17"/>
        <v>89.4117647058824</v>
      </c>
      <c r="N62" s="54">
        <f>SUM(CALCULATION!EQ57:ES57)</f>
        <v>138</v>
      </c>
      <c r="O62" s="54">
        <f t="shared" si="18"/>
        <v>90.7894736842105</v>
      </c>
      <c r="P62" s="54">
        <f>SUM(CALCULATION!EU57:EW57)</f>
        <v>31</v>
      </c>
      <c r="Q62" s="54">
        <f t="shared" si="13"/>
        <v>81.5789473684211</v>
      </c>
      <c r="R62" s="54">
        <f>SUM(CALCULATION!EY57:FA57)</f>
        <v>129</v>
      </c>
      <c r="S62" s="54">
        <f t="shared" si="19"/>
        <v>84.8684210526316</v>
      </c>
      <c r="T62" s="54">
        <f>SUM(CALCULATION!FC57:FE57)</f>
        <v>25</v>
      </c>
      <c r="U62" s="54">
        <f t="shared" si="20"/>
        <v>89.2857142857143</v>
      </c>
      <c r="V62" s="54">
        <f>SUM(CALCULATION!FG57:FI57)</f>
        <v>119</v>
      </c>
      <c r="W62" s="54">
        <f t="shared" si="21"/>
        <v>77.2727272727273</v>
      </c>
      <c r="X62" s="54">
        <f>SUM(CALCULATION!FK57:FM57)</f>
        <v>22</v>
      </c>
      <c r="Y62" s="54">
        <f t="shared" si="23"/>
        <v>84.6153846153846</v>
      </c>
    </row>
    <row r="63" spans="1:25">
      <c r="A63" s="66">
        <v>58</v>
      </c>
      <c r="B63" s="18">
        <v>58</v>
      </c>
      <c r="C63" s="33" t="s">
        <v>79</v>
      </c>
      <c r="D63" s="54">
        <f>SUM(CALCULATION!DW58:DY58)</f>
        <v>135</v>
      </c>
      <c r="E63" s="54">
        <f t="shared" si="15"/>
        <v>87.0967741935484</v>
      </c>
      <c r="F63" s="54">
        <f>SUM(CALCULATION!EA58:EC58)</f>
        <v>65</v>
      </c>
      <c r="G63" s="54">
        <f t="shared" si="22"/>
        <v>85.5263157894737</v>
      </c>
      <c r="H63" s="54">
        <f>SUM(CALCULATION!EE58:EG58)</f>
        <v>114</v>
      </c>
      <c r="I63" s="54">
        <f t="shared" si="16"/>
        <v>89.0625</v>
      </c>
      <c r="J63" s="54">
        <v>31</v>
      </c>
      <c r="K63" s="54">
        <f t="shared" si="14"/>
        <v>96.875</v>
      </c>
      <c r="L63" s="54">
        <f>SUM(CALCULATION!EM58:EO58)</f>
        <v>144</v>
      </c>
      <c r="M63" s="54">
        <f t="shared" si="17"/>
        <v>84.7058823529412</v>
      </c>
      <c r="N63" s="54">
        <f>SUM(CALCULATION!EQ58:ES58)</f>
        <v>142</v>
      </c>
      <c r="O63" s="54">
        <f t="shared" si="18"/>
        <v>93.4210526315789</v>
      </c>
      <c r="P63" s="54">
        <f>SUM(CALCULATION!EU58:EW58)</f>
        <v>34</v>
      </c>
      <c r="Q63" s="54">
        <f t="shared" si="13"/>
        <v>89.4736842105263</v>
      </c>
      <c r="R63" s="54">
        <f>SUM(CALCULATION!EY58:FA58)</f>
        <v>132</v>
      </c>
      <c r="S63" s="54">
        <f t="shared" si="19"/>
        <v>86.8421052631579</v>
      </c>
      <c r="T63" s="54">
        <f>SUM(CALCULATION!FC58:FE58)</f>
        <v>25</v>
      </c>
      <c r="U63" s="54">
        <f t="shared" si="20"/>
        <v>89.2857142857143</v>
      </c>
      <c r="V63" s="54">
        <f>SUM(CALCULATION!FG58:FI58)</f>
        <v>119</v>
      </c>
      <c r="W63" s="54">
        <f t="shared" si="21"/>
        <v>77.2727272727273</v>
      </c>
      <c r="X63" s="54">
        <f>SUM(CALCULATION!FK58:FM58)</f>
        <v>26</v>
      </c>
      <c r="Y63" s="54">
        <f t="shared" si="23"/>
        <v>100</v>
      </c>
    </row>
    <row r="64" spans="2:3">
      <c r="B64" s="34"/>
      <c r="C64" s="35"/>
    </row>
    <row r="65" spans="2:2">
      <c r="B65" s="34"/>
    </row>
  </sheetData>
  <mergeCells count="21">
    <mergeCell ref="B1:Y1"/>
    <mergeCell ref="B2:Y2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3:B5"/>
    <mergeCell ref="C3:C5"/>
  </mergeCells>
  <pageMargins left="0" right="0.118110236220472" top="0.393700787401575" bottom="0.393700787401575" header="0.31496062992126" footer="0.31496062992126"/>
  <pageSetup paperSize="5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opLeftCell="A2" workbookViewId="0">
      <selection activeCell="M6" sqref="M6:M63"/>
    </sheetView>
  </sheetViews>
  <sheetFormatPr defaultColWidth="9" defaultRowHeight="15"/>
  <cols>
    <col min="1" max="1" width="5.57142857142857" customWidth="1"/>
    <col min="2" max="2" width="27.4285714285714" customWidth="1"/>
    <col min="3" max="13" width="13.4285714285714" style="50" customWidth="1"/>
    <col min="14" max="16384" width="9.14285714285714"/>
  </cols>
  <sheetData>
    <row r="1" ht="23.25" spans="1:13">
      <c r="A1" s="57" t="s">
        <v>110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2"/>
    </row>
    <row r="2" ht="23.25" spans="1:13">
      <c r="A2" s="57" t="s">
        <v>180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2"/>
    </row>
    <row r="3" spans="1:13">
      <c r="A3" s="59" t="s">
        <v>82</v>
      </c>
      <c r="B3" s="60" t="s">
        <v>3</v>
      </c>
      <c r="C3" s="8" t="s">
        <v>4</v>
      </c>
      <c r="D3" s="8"/>
      <c r="E3" s="8" t="s">
        <v>5</v>
      </c>
      <c r="F3" s="8"/>
      <c r="G3" s="8" t="s">
        <v>6</v>
      </c>
      <c r="H3" s="8" t="s">
        <v>7</v>
      </c>
      <c r="I3" s="8"/>
      <c r="J3" s="8" t="s">
        <v>8</v>
      </c>
      <c r="K3" s="8"/>
      <c r="L3" s="8" t="s">
        <v>9</v>
      </c>
      <c r="M3" s="8"/>
    </row>
    <row r="4" ht="72" spans="1:13">
      <c r="A4" s="61"/>
      <c r="B4" s="62"/>
      <c r="C4" s="63" t="s">
        <v>181</v>
      </c>
      <c r="D4" s="63" t="s">
        <v>182</v>
      </c>
      <c r="E4" s="63" t="s">
        <v>183</v>
      </c>
      <c r="F4" s="63" t="s">
        <v>184</v>
      </c>
      <c r="G4" s="63" t="s">
        <v>150</v>
      </c>
      <c r="H4" s="63" t="s">
        <v>185</v>
      </c>
      <c r="I4" s="63" t="s">
        <v>186</v>
      </c>
      <c r="J4" s="63" t="s">
        <v>101</v>
      </c>
      <c r="K4" s="63" t="s">
        <v>11</v>
      </c>
      <c r="L4" s="63" t="s">
        <v>187</v>
      </c>
      <c r="M4" s="63" t="s">
        <v>188</v>
      </c>
    </row>
    <row r="5" ht="24" spans="1:13">
      <c r="A5" s="64"/>
      <c r="B5" s="65"/>
      <c r="C5" s="63" t="s">
        <v>19</v>
      </c>
      <c r="D5" s="63" t="s">
        <v>19</v>
      </c>
      <c r="E5" s="63" t="s">
        <v>19</v>
      </c>
      <c r="F5" s="63" t="s">
        <v>19</v>
      </c>
      <c r="G5" s="63" t="s">
        <v>19</v>
      </c>
      <c r="H5" s="63" t="s">
        <v>19</v>
      </c>
      <c r="I5" s="63" t="s">
        <v>19</v>
      </c>
      <c r="J5" s="63" t="s">
        <v>19</v>
      </c>
      <c r="K5" s="63" t="s">
        <v>19</v>
      </c>
      <c r="L5" s="63" t="s">
        <v>19</v>
      </c>
      <c r="M5" s="63" t="s">
        <v>19</v>
      </c>
    </row>
    <row r="6" spans="1:13">
      <c r="A6" s="66">
        <v>1</v>
      </c>
      <c r="B6" s="67" t="s">
        <v>21</v>
      </c>
      <c r="C6" s="50">
        <v>5</v>
      </c>
      <c r="D6" s="50">
        <v>4</v>
      </c>
      <c r="E6" s="50">
        <v>8</v>
      </c>
      <c r="F6" s="50">
        <v>4</v>
      </c>
      <c r="G6" s="50">
        <v>14</v>
      </c>
      <c r="H6" s="50">
        <v>12</v>
      </c>
      <c r="J6" s="50">
        <v>6</v>
      </c>
      <c r="K6" s="50">
        <v>1</v>
      </c>
      <c r="L6" s="50">
        <v>5</v>
      </c>
      <c r="M6" s="50">
        <v>0</v>
      </c>
    </row>
    <row r="7" ht="25.5" spans="1:13">
      <c r="A7" s="66">
        <v>2</v>
      </c>
      <c r="B7" s="68" t="s">
        <v>22</v>
      </c>
      <c r="C7" s="50">
        <v>8</v>
      </c>
      <c r="D7" s="50">
        <v>4</v>
      </c>
      <c r="E7" s="50">
        <v>8</v>
      </c>
      <c r="F7" s="50">
        <v>4</v>
      </c>
      <c r="G7" s="50">
        <v>16</v>
      </c>
      <c r="H7" s="50">
        <v>13</v>
      </c>
      <c r="J7" s="50">
        <v>6</v>
      </c>
      <c r="K7" s="50">
        <v>2</v>
      </c>
      <c r="L7" s="50">
        <v>10</v>
      </c>
      <c r="M7" s="50">
        <v>1</v>
      </c>
    </row>
    <row r="8" spans="1:13">
      <c r="A8" s="66">
        <v>3</v>
      </c>
      <c r="B8" s="67" t="s">
        <v>23</v>
      </c>
      <c r="C8" s="50">
        <v>7</v>
      </c>
      <c r="D8" s="50">
        <v>4</v>
      </c>
      <c r="E8" s="50">
        <v>7</v>
      </c>
      <c r="F8" s="50">
        <v>4</v>
      </c>
      <c r="G8" s="50">
        <v>11</v>
      </c>
      <c r="H8" s="50">
        <v>6</v>
      </c>
      <c r="J8" s="50">
        <v>4</v>
      </c>
      <c r="K8" s="50">
        <v>2</v>
      </c>
      <c r="L8" s="50">
        <v>9</v>
      </c>
      <c r="M8" s="50">
        <v>1</v>
      </c>
    </row>
    <row r="9" spans="1:13">
      <c r="A9" s="66">
        <v>4</v>
      </c>
      <c r="B9" s="67" t="s">
        <v>24</v>
      </c>
      <c r="C9" s="50">
        <v>8</v>
      </c>
      <c r="D9" s="50">
        <v>4</v>
      </c>
      <c r="E9" s="50">
        <v>8</v>
      </c>
      <c r="F9" s="50">
        <v>4</v>
      </c>
      <c r="G9" s="50">
        <v>16</v>
      </c>
      <c r="H9" s="50">
        <v>12</v>
      </c>
      <c r="J9" s="50">
        <v>4</v>
      </c>
      <c r="K9" s="50">
        <v>2</v>
      </c>
      <c r="L9" s="50">
        <v>10</v>
      </c>
      <c r="M9" s="50">
        <v>1</v>
      </c>
    </row>
    <row r="10" spans="1:13">
      <c r="A10" s="66">
        <v>5</v>
      </c>
      <c r="B10" s="67" t="s">
        <v>25</v>
      </c>
      <c r="C10" s="50">
        <v>7</v>
      </c>
      <c r="D10" s="50">
        <v>4</v>
      </c>
      <c r="E10" s="50">
        <v>6</v>
      </c>
      <c r="F10" s="50">
        <v>4</v>
      </c>
      <c r="G10" s="50">
        <v>14</v>
      </c>
      <c r="H10" s="50">
        <v>11</v>
      </c>
      <c r="J10" s="50">
        <v>4</v>
      </c>
      <c r="K10" s="50">
        <v>2</v>
      </c>
      <c r="L10" s="50">
        <v>9</v>
      </c>
      <c r="M10" s="50">
        <v>1</v>
      </c>
    </row>
    <row r="11" spans="1:13">
      <c r="A11" s="66">
        <v>6</v>
      </c>
      <c r="B11" s="67" t="s">
        <v>26</v>
      </c>
      <c r="C11" s="50">
        <v>7</v>
      </c>
      <c r="D11" s="50">
        <v>2</v>
      </c>
      <c r="E11" s="50">
        <v>8</v>
      </c>
      <c r="F11" s="50">
        <v>4</v>
      </c>
      <c r="G11" s="50">
        <v>15</v>
      </c>
      <c r="H11" s="50">
        <v>13</v>
      </c>
      <c r="J11" s="50">
        <v>6</v>
      </c>
      <c r="K11" s="50">
        <v>2</v>
      </c>
      <c r="L11" s="50">
        <v>10</v>
      </c>
      <c r="M11" s="50">
        <v>1</v>
      </c>
    </row>
    <row r="12" spans="1:13">
      <c r="A12" s="66">
        <v>7</v>
      </c>
      <c r="B12" s="67" t="s">
        <v>28</v>
      </c>
      <c r="C12" s="50">
        <v>8</v>
      </c>
      <c r="D12" s="50">
        <v>4</v>
      </c>
      <c r="E12" s="50">
        <v>7</v>
      </c>
      <c r="F12" s="50">
        <v>4</v>
      </c>
      <c r="G12" s="50">
        <v>16</v>
      </c>
      <c r="H12" s="50">
        <v>12</v>
      </c>
      <c r="J12" s="50">
        <v>6</v>
      </c>
      <c r="K12" s="50">
        <v>2</v>
      </c>
      <c r="L12" s="50">
        <v>10</v>
      </c>
      <c r="M12" s="50">
        <v>1</v>
      </c>
    </row>
    <row r="13" spans="1:13">
      <c r="A13" s="66">
        <v>8</v>
      </c>
      <c r="B13" s="67" t="s">
        <v>29</v>
      </c>
      <c r="C13" s="50">
        <v>8</v>
      </c>
      <c r="D13" s="50">
        <v>4</v>
      </c>
      <c r="E13" s="50">
        <v>8</v>
      </c>
      <c r="F13" s="50">
        <v>4</v>
      </c>
      <c r="G13" s="50">
        <v>13</v>
      </c>
      <c r="H13" s="50">
        <v>7</v>
      </c>
      <c r="J13" s="50">
        <v>6</v>
      </c>
      <c r="K13" s="50">
        <v>2</v>
      </c>
      <c r="L13" s="50">
        <v>10</v>
      </c>
      <c r="M13" s="50">
        <v>1</v>
      </c>
    </row>
    <row r="14" spans="1:13">
      <c r="A14" s="66">
        <v>9</v>
      </c>
      <c r="B14" s="67" t="s">
        <v>30</v>
      </c>
      <c r="C14" s="50">
        <v>8</v>
      </c>
      <c r="D14" s="50">
        <v>4</v>
      </c>
      <c r="E14" s="50">
        <v>7</v>
      </c>
      <c r="F14" s="50">
        <v>2</v>
      </c>
      <c r="G14" s="50">
        <v>14</v>
      </c>
      <c r="H14" s="50">
        <v>12</v>
      </c>
      <c r="J14" s="50">
        <v>5</v>
      </c>
      <c r="K14" s="50">
        <v>1</v>
      </c>
      <c r="L14" s="50">
        <v>10</v>
      </c>
      <c r="M14" s="50">
        <v>1</v>
      </c>
    </row>
    <row r="15" spans="1:13">
      <c r="A15" s="66">
        <v>10</v>
      </c>
      <c r="B15" s="67" t="s">
        <v>31</v>
      </c>
      <c r="C15" s="50">
        <v>7</v>
      </c>
      <c r="D15" s="50">
        <v>4</v>
      </c>
      <c r="E15" s="50">
        <v>6</v>
      </c>
      <c r="F15" s="50">
        <v>4</v>
      </c>
      <c r="G15" s="50">
        <v>15</v>
      </c>
      <c r="H15" s="50">
        <v>10</v>
      </c>
      <c r="J15" s="50">
        <v>4</v>
      </c>
      <c r="K15" s="50">
        <v>1</v>
      </c>
      <c r="L15" s="50">
        <v>7</v>
      </c>
      <c r="M15" s="50">
        <v>1</v>
      </c>
    </row>
    <row r="16" spans="1:13">
      <c r="A16" s="66">
        <v>11</v>
      </c>
      <c r="B16" s="67" t="s">
        <v>32</v>
      </c>
      <c r="C16" s="50">
        <v>7</v>
      </c>
      <c r="D16" s="50">
        <v>4</v>
      </c>
      <c r="E16" s="50">
        <v>8</v>
      </c>
      <c r="F16" s="50">
        <v>4</v>
      </c>
      <c r="G16" s="50">
        <v>16</v>
      </c>
      <c r="H16" s="50">
        <v>12</v>
      </c>
      <c r="J16" s="50">
        <v>6</v>
      </c>
      <c r="K16" s="50">
        <v>2</v>
      </c>
      <c r="L16" s="50">
        <v>10</v>
      </c>
      <c r="M16" s="50">
        <v>1</v>
      </c>
    </row>
    <row r="17" spans="1:13">
      <c r="A17" s="66">
        <v>12</v>
      </c>
      <c r="B17" s="67" t="s">
        <v>33</v>
      </c>
      <c r="C17" s="50">
        <v>6</v>
      </c>
      <c r="D17" s="50">
        <v>4</v>
      </c>
      <c r="E17" s="50">
        <v>8</v>
      </c>
      <c r="F17" s="50">
        <v>4</v>
      </c>
      <c r="G17" s="50">
        <v>16</v>
      </c>
      <c r="H17" s="50">
        <v>13</v>
      </c>
      <c r="J17" s="50">
        <v>5</v>
      </c>
      <c r="K17" s="50">
        <v>2</v>
      </c>
      <c r="L17" s="50">
        <v>9</v>
      </c>
      <c r="M17" s="50">
        <v>1</v>
      </c>
    </row>
    <row r="18" spans="1:13">
      <c r="A18" s="66">
        <v>13</v>
      </c>
      <c r="B18" s="67" t="s">
        <v>34</v>
      </c>
      <c r="C18" s="50">
        <v>6</v>
      </c>
      <c r="D18" s="50">
        <v>4</v>
      </c>
      <c r="E18" s="50">
        <v>8</v>
      </c>
      <c r="F18" s="50">
        <v>4</v>
      </c>
      <c r="G18" s="50">
        <v>13</v>
      </c>
      <c r="H18" s="50">
        <v>12</v>
      </c>
      <c r="J18" s="50">
        <v>4</v>
      </c>
      <c r="K18" s="50">
        <v>1</v>
      </c>
      <c r="L18" s="50">
        <v>5</v>
      </c>
      <c r="M18" s="50">
        <v>0</v>
      </c>
    </row>
    <row r="19" spans="1:13">
      <c r="A19" s="66">
        <v>14</v>
      </c>
      <c r="B19" s="67" t="s">
        <v>35</v>
      </c>
      <c r="C19" s="50">
        <v>8</v>
      </c>
      <c r="D19" s="50">
        <v>4</v>
      </c>
      <c r="E19" s="50">
        <v>7</v>
      </c>
      <c r="F19" s="50">
        <v>4</v>
      </c>
      <c r="G19" s="50">
        <v>15</v>
      </c>
      <c r="H19" s="50">
        <v>11</v>
      </c>
      <c r="J19" s="50">
        <v>3</v>
      </c>
      <c r="K19" s="50">
        <v>1</v>
      </c>
      <c r="L19" s="50">
        <v>10</v>
      </c>
      <c r="M19" s="50">
        <v>1</v>
      </c>
    </row>
    <row r="20" spans="1:13">
      <c r="A20" s="66">
        <v>15</v>
      </c>
      <c r="B20" s="67" t="s">
        <v>36</v>
      </c>
      <c r="C20" s="50">
        <v>8</v>
      </c>
      <c r="D20" s="50">
        <v>4</v>
      </c>
      <c r="E20" s="50">
        <v>7</v>
      </c>
      <c r="F20" s="50">
        <v>4</v>
      </c>
      <c r="G20" s="50">
        <v>14</v>
      </c>
      <c r="H20" s="50">
        <v>12</v>
      </c>
      <c r="J20" s="50">
        <v>5</v>
      </c>
      <c r="K20" s="50">
        <v>1</v>
      </c>
      <c r="L20" s="50">
        <v>10</v>
      </c>
      <c r="M20" s="50">
        <v>1</v>
      </c>
    </row>
    <row r="21" spans="1:13">
      <c r="A21" s="66">
        <v>16</v>
      </c>
      <c r="B21" s="67" t="s">
        <v>37</v>
      </c>
      <c r="C21" s="50">
        <v>8</v>
      </c>
      <c r="D21" s="50">
        <v>4</v>
      </c>
      <c r="E21" s="50">
        <v>8</v>
      </c>
      <c r="F21" s="50">
        <v>4</v>
      </c>
      <c r="G21" s="50">
        <v>15</v>
      </c>
      <c r="H21" s="50">
        <v>13</v>
      </c>
      <c r="J21" s="50">
        <v>6</v>
      </c>
      <c r="K21" s="50">
        <v>2</v>
      </c>
      <c r="L21" s="50">
        <v>9</v>
      </c>
      <c r="M21" s="50">
        <v>1</v>
      </c>
    </row>
    <row r="22" spans="1:13">
      <c r="A22" s="66">
        <v>17</v>
      </c>
      <c r="B22" s="67" t="s">
        <v>38</v>
      </c>
      <c r="C22" s="50">
        <v>8</v>
      </c>
      <c r="D22" s="50">
        <v>4</v>
      </c>
      <c r="E22" s="50">
        <v>8</v>
      </c>
      <c r="F22" s="50">
        <v>4</v>
      </c>
      <c r="G22" s="50">
        <v>16</v>
      </c>
      <c r="H22" s="50">
        <v>12</v>
      </c>
      <c r="J22" s="50">
        <v>6</v>
      </c>
      <c r="K22" s="50">
        <v>2</v>
      </c>
      <c r="L22" s="50">
        <v>10</v>
      </c>
      <c r="M22" s="50">
        <v>1</v>
      </c>
    </row>
    <row r="23" spans="1:13">
      <c r="A23" s="66">
        <v>18</v>
      </c>
      <c r="B23" s="67" t="s">
        <v>39</v>
      </c>
      <c r="C23" s="50">
        <v>8</v>
      </c>
      <c r="D23" s="50">
        <v>4</v>
      </c>
      <c r="E23" s="50">
        <v>8</v>
      </c>
      <c r="F23" s="50">
        <v>4</v>
      </c>
      <c r="G23" s="50">
        <v>13</v>
      </c>
      <c r="H23" s="50">
        <v>13</v>
      </c>
      <c r="J23" s="50">
        <v>6</v>
      </c>
      <c r="K23" s="50">
        <v>0</v>
      </c>
      <c r="L23" s="50">
        <v>7</v>
      </c>
      <c r="M23" s="50">
        <v>0</v>
      </c>
    </row>
    <row r="24" spans="1:13">
      <c r="A24" s="66">
        <v>19</v>
      </c>
      <c r="B24" s="67" t="s">
        <v>40</v>
      </c>
      <c r="C24" s="50">
        <v>3</v>
      </c>
      <c r="D24" s="50">
        <v>2</v>
      </c>
      <c r="E24" s="50">
        <v>5</v>
      </c>
      <c r="F24" s="50">
        <v>4</v>
      </c>
      <c r="G24" s="50">
        <v>9</v>
      </c>
      <c r="H24" s="50">
        <v>12</v>
      </c>
      <c r="J24" s="50">
        <v>2</v>
      </c>
      <c r="K24" s="50">
        <v>1</v>
      </c>
      <c r="L24" s="50">
        <v>6</v>
      </c>
      <c r="M24" s="50">
        <v>1</v>
      </c>
    </row>
    <row r="25" spans="1:13">
      <c r="A25" s="66">
        <v>20</v>
      </c>
      <c r="B25" s="67" t="s">
        <v>41</v>
      </c>
      <c r="C25" s="50">
        <v>2</v>
      </c>
      <c r="D25" s="50">
        <v>2</v>
      </c>
      <c r="E25" s="50">
        <v>7</v>
      </c>
      <c r="F25" s="50">
        <v>4</v>
      </c>
      <c r="G25" s="50">
        <v>11</v>
      </c>
      <c r="H25" s="50">
        <v>13</v>
      </c>
      <c r="J25" s="50">
        <v>4</v>
      </c>
      <c r="K25" s="50">
        <v>1</v>
      </c>
      <c r="L25" s="50">
        <v>8</v>
      </c>
      <c r="M25" s="50">
        <v>1</v>
      </c>
    </row>
    <row r="26" spans="1:13">
      <c r="A26" s="66">
        <v>21</v>
      </c>
      <c r="B26" s="67" t="s">
        <v>42</v>
      </c>
      <c r="C26" s="50">
        <v>8</v>
      </c>
      <c r="D26" s="50">
        <v>2</v>
      </c>
      <c r="E26" s="50">
        <v>7</v>
      </c>
      <c r="F26" s="50">
        <v>4</v>
      </c>
      <c r="G26" s="50">
        <v>15</v>
      </c>
      <c r="H26" s="50">
        <v>12</v>
      </c>
      <c r="I26" s="50">
        <v>4</v>
      </c>
      <c r="J26" s="50">
        <v>5</v>
      </c>
      <c r="K26" s="50">
        <v>1</v>
      </c>
      <c r="L26" s="50">
        <v>10</v>
      </c>
      <c r="M26" s="50">
        <v>2</v>
      </c>
    </row>
    <row r="27" spans="1:13">
      <c r="A27" s="66">
        <v>22</v>
      </c>
      <c r="B27" s="67" t="s">
        <v>43</v>
      </c>
      <c r="C27" s="50">
        <v>7</v>
      </c>
      <c r="D27" s="50">
        <v>2</v>
      </c>
      <c r="E27" s="50">
        <v>7</v>
      </c>
      <c r="F27" s="50">
        <v>4</v>
      </c>
      <c r="G27" s="50">
        <v>14</v>
      </c>
      <c r="H27" s="50">
        <v>13</v>
      </c>
      <c r="I27" s="50">
        <v>4</v>
      </c>
      <c r="J27" s="50">
        <v>5</v>
      </c>
      <c r="K27" s="50">
        <v>1</v>
      </c>
      <c r="L27" s="50">
        <v>6</v>
      </c>
      <c r="M27" s="50">
        <v>1</v>
      </c>
    </row>
    <row r="28" spans="1:13">
      <c r="A28" s="66">
        <v>23</v>
      </c>
      <c r="B28" s="67" t="s">
        <v>44</v>
      </c>
      <c r="C28" s="50">
        <v>3</v>
      </c>
      <c r="D28" s="50">
        <v>0</v>
      </c>
      <c r="E28" s="50">
        <v>5</v>
      </c>
      <c r="F28" s="50">
        <v>4</v>
      </c>
      <c r="G28" s="50">
        <v>7</v>
      </c>
      <c r="H28" s="50">
        <v>8</v>
      </c>
      <c r="I28" s="50">
        <v>2</v>
      </c>
      <c r="J28" s="50">
        <v>2</v>
      </c>
      <c r="K28" s="50">
        <v>1</v>
      </c>
      <c r="L28" s="50">
        <v>4</v>
      </c>
      <c r="M28" s="50">
        <v>1</v>
      </c>
    </row>
    <row r="29" spans="1:13">
      <c r="A29" s="66">
        <v>24</v>
      </c>
      <c r="B29" s="67" t="s">
        <v>45</v>
      </c>
      <c r="C29" s="50">
        <v>3</v>
      </c>
      <c r="D29" s="50">
        <v>2</v>
      </c>
      <c r="E29" s="50">
        <v>8</v>
      </c>
      <c r="F29" s="50">
        <v>4</v>
      </c>
      <c r="G29" s="50">
        <v>16</v>
      </c>
      <c r="H29" s="50">
        <v>12</v>
      </c>
      <c r="I29" s="50">
        <v>4</v>
      </c>
      <c r="J29" s="50">
        <v>6</v>
      </c>
      <c r="K29" s="50">
        <v>1</v>
      </c>
      <c r="L29" s="50">
        <v>9</v>
      </c>
      <c r="M29" s="50">
        <v>2</v>
      </c>
    </row>
    <row r="30" spans="1:13">
      <c r="A30" s="66">
        <v>25</v>
      </c>
      <c r="B30" s="67" t="s">
        <v>46</v>
      </c>
      <c r="C30" s="50">
        <v>4</v>
      </c>
      <c r="D30" s="50">
        <v>2</v>
      </c>
      <c r="E30" s="50">
        <v>8</v>
      </c>
      <c r="F30" s="50">
        <v>4</v>
      </c>
      <c r="G30" s="50">
        <v>14</v>
      </c>
      <c r="H30" s="50">
        <v>12</v>
      </c>
      <c r="I30" s="50">
        <v>4</v>
      </c>
      <c r="J30" s="50">
        <v>5</v>
      </c>
      <c r="K30" s="50">
        <v>1</v>
      </c>
      <c r="L30" s="50">
        <v>5</v>
      </c>
      <c r="M30" s="50">
        <v>1</v>
      </c>
    </row>
    <row r="31" spans="1:13">
      <c r="A31" s="66">
        <v>26</v>
      </c>
      <c r="B31" s="69" t="s">
        <v>47</v>
      </c>
      <c r="C31" s="50">
        <v>1</v>
      </c>
      <c r="D31" s="50">
        <v>2</v>
      </c>
      <c r="E31" s="50">
        <v>7</v>
      </c>
      <c r="F31" s="50">
        <v>4</v>
      </c>
      <c r="G31" s="50">
        <v>12</v>
      </c>
      <c r="H31" s="50">
        <v>12</v>
      </c>
      <c r="I31" s="50">
        <v>4</v>
      </c>
      <c r="J31" s="50">
        <v>3</v>
      </c>
      <c r="K31" s="50">
        <v>1</v>
      </c>
      <c r="L31" s="50">
        <v>5</v>
      </c>
      <c r="M31" s="50">
        <v>2</v>
      </c>
    </row>
    <row r="32" ht="25.5" spans="1:13">
      <c r="A32" s="66">
        <v>27</v>
      </c>
      <c r="B32" s="68" t="s">
        <v>48</v>
      </c>
      <c r="C32" s="50">
        <v>6</v>
      </c>
      <c r="D32" s="50">
        <v>2</v>
      </c>
      <c r="E32" s="50">
        <v>4</v>
      </c>
      <c r="F32" s="50">
        <v>2</v>
      </c>
      <c r="G32" s="50">
        <v>12</v>
      </c>
      <c r="H32" s="50">
        <v>11</v>
      </c>
      <c r="I32" s="50">
        <v>4</v>
      </c>
      <c r="J32" s="50">
        <v>4</v>
      </c>
      <c r="K32" s="50">
        <v>0</v>
      </c>
      <c r="L32" s="50">
        <v>9</v>
      </c>
      <c r="M32" s="50">
        <v>2</v>
      </c>
    </row>
    <row r="33" spans="1:13">
      <c r="A33" s="66">
        <v>28</v>
      </c>
      <c r="B33" s="67" t="s">
        <v>49</v>
      </c>
      <c r="C33" s="50">
        <v>8</v>
      </c>
      <c r="D33" s="50">
        <v>2</v>
      </c>
      <c r="E33" s="50">
        <v>6</v>
      </c>
      <c r="F33" s="50">
        <v>4</v>
      </c>
      <c r="G33" s="50">
        <v>15</v>
      </c>
      <c r="H33" s="50">
        <v>12</v>
      </c>
      <c r="I33" s="50">
        <v>4</v>
      </c>
      <c r="J33" s="50">
        <v>5</v>
      </c>
      <c r="K33" s="50">
        <v>1</v>
      </c>
      <c r="L33" s="50">
        <v>10</v>
      </c>
      <c r="M33" s="50">
        <v>2</v>
      </c>
    </row>
    <row r="34" spans="1:13">
      <c r="A34" s="66">
        <v>29</v>
      </c>
      <c r="B34" s="67" t="s">
        <v>50</v>
      </c>
      <c r="C34" s="50">
        <v>6</v>
      </c>
      <c r="D34" s="50">
        <v>2</v>
      </c>
      <c r="E34" s="50">
        <v>6</v>
      </c>
      <c r="F34" s="50">
        <v>4</v>
      </c>
      <c r="G34" s="50">
        <v>16</v>
      </c>
      <c r="H34" s="50">
        <v>11</v>
      </c>
      <c r="I34" s="50">
        <v>4</v>
      </c>
      <c r="J34" s="50">
        <v>4</v>
      </c>
      <c r="K34" s="50">
        <v>1</v>
      </c>
      <c r="L34" s="50">
        <v>9</v>
      </c>
      <c r="M34" s="50">
        <v>2</v>
      </c>
    </row>
    <row r="35" ht="25.5" spans="1:13">
      <c r="A35" s="66">
        <v>30</v>
      </c>
      <c r="B35" s="70" t="s">
        <v>51</v>
      </c>
      <c r="C35" s="50">
        <v>7</v>
      </c>
      <c r="D35" s="50">
        <v>2</v>
      </c>
      <c r="E35" s="50">
        <v>7</v>
      </c>
      <c r="F35" s="50">
        <v>4</v>
      </c>
      <c r="G35" s="50">
        <v>14</v>
      </c>
      <c r="H35" s="50">
        <v>12</v>
      </c>
      <c r="I35" s="50">
        <v>4</v>
      </c>
      <c r="J35" s="50">
        <v>5</v>
      </c>
      <c r="K35" s="50">
        <v>1</v>
      </c>
      <c r="L35" s="50">
        <v>9</v>
      </c>
      <c r="M35" s="50">
        <v>2</v>
      </c>
    </row>
    <row r="36" spans="1:13">
      <c r="A36" s="66">
        <v>31</v>
      </c>
      <c r="B36" s="67" t="s">
        <v>52</v>
      </c>
      <c r="C36" s="50">
        <v>8</v>
      </c>
      <c r="D36" s="50">
        <v>2</v>
      </c>
      <c r="E36" s="50">
        <v>7</v>
      </c>
      <c r="F36" s="50">
        <v>4</v>
      </c>
      <c r="G36" s="50">
        <v>15</v>
      </c>
      <c r="H36" s="50">
        <v>12</v>
      </c>
      <c r="I36" s="50">
        <v>4</v>
      </c>
      <c r="J36" s="50">
        <v>5</v>
      </c>
      <c r="K36" s="50">
        <v>1</v>
      </c>
      <c r="L36" s="50">
        <v>10</v>
      </c>
      <c r="M36" s="50">
        <v>2</v>
      </c>
    </row>
    <row r="37" spans="1:13">
      <c r="A37" s="66">
        <v>32</v>
      </c>
      <c r="B37" s="67" t="s">
        <v>53</v>
      </c>
      <c r="C37" s="50">
        <v>6</v>
      </c>
      <c r="D37" s="50">
        <v>2</v>
      </c>
      <c r="E37" s="50">
        <v>7</v>
      </c>
      <c r="F37" s="50">
        <v>4</v>
      </c>
      <c r="G37" s="50">
        <v>8</v>
      </c>
      <c r="H37" s="50">
        <v>6</v>
      </c>
      <c r="I37" s="50">
        <v>4</v>
      </c>
      <c r="J37" s="50">
        <v>4</v>
      </c>
      <c r="K37" s="50">
        <v>2</v>
      </c>
      <c r="L37" s="50">
        <v>7</v>
      </c>
      <c r="M37" s="50">
        <v>1</v>
      </c>
    </row>
    <row r="38" spans="1:13">
      <c r="A38" s="66">
        <v>33</v>
      </c>
      <c r="B38" s="67" t="s">
        <v>54</v>
      </c>
      <c r="C38" s="50">
        <v>7</v>
      </c>
      <c r="D38" s="50">
        <v>2</v>
      </c>
      <c r="E38" s="50">
        <v>8</v>
      </c>
      <c r="F38" s="50">
        <v>4</v>
      </c>
      <c r="G38" s="50">
        <v>16</v>
      </c>
      <c r="H38" s="50">
        <v>13</v>
      </c>
      <c r="I38" s="50">
        <v>4</v>
      </c>
      <c r="J38" s="50">
        <v>6</v>
      </c>
      <c r="K38" s="50">
        <v>2</v>
      </c>
      <c r="L38" s="50">
        <v>10</v>
      </c>
      <c r="M38" s="50">
        <v>2</v>
      </c>
    </row>
    <row r="39" spans="1:13">
      <c r="A39" s="66">
        <v>34</v>
      </c>
      <c r="B39" s="67" t="s">
        <v>55</v>
      </c>
      <c r="C39" s="50">
        <v>7</v>
      </c>
      <c r="D39" s="50">
        <v>2</v>
      </c>
      <c r="E39" s="50">
        <v>7</v>
      </c>
      <c r="F39" s="50">
        <v>4</v>
      </c>
      <c r="G39" s="50">
        <v>14</v>
      </c>
      <c r="H39" s="50">
        <v>6</v>
      </c>
      <c r="I39" s="50">
        <v>4</v>
      </c>
      <c r="J39" s="50">
        <v>4</v>
      </c>
      <c r="K39" s="50">
        <v>2</v>
      </c>
      <c r="L39" s="50">
        <v>8</v>
      </c>
      <c r="M39" s="50">
        <v>2</v>
      </c>
    </row>
    <row r="40" spans="1:13">
      <c r="A40" s="66">
        <v>35</v>
      </c>
      <c r="B40" s="67" t="s">
        <v>56</v>
      </c>
      <c r="C40" s="50">
        <v>8</v>
      </c>
      <c r="D40" s="50">
        <v>2</v>
      </c>
      <c r="E40" s="50">
        <v>7</v>
      </c>
      <c r="F40" s="50">
        <v>4</v>
      </c>
      <c r="G40" s="50">
        <v>15</v>
      </c>
      <c r="H40" s="50">
        <v>13</v>
      </c>
      <c r="I40" s="50">
        <v>4</v>
      </c>
      <c r="J40" s="50">
        <v>6</v>
      </c>
      <c r="K40" s="50">
        <v>2</v>
      </c>
      <c r="L40" s="50">
        <v>10</v>
      </c>
      <c r="M40" s="50">
        <v>2</v>
      </c>
    </row>
    <row r="41" spans="1:13">
      <c r="A41" s="66">
        <v>36</v>
      </c>
      <c r="B41" s="67" t="s">
        <v>57</v>
      </c>
      <c r="C41" s="50">
        <v>2</v>
      </c>
      <c r="D41" s="50">
        <v>0</v>
      </c>
      <c r="E41" s="50">
        <v>5</v>
      </c>
      <c r="F41" s="50">
        <v>4</v>
      </c>
      <c r="G41" s="50">
        <v>14</v>
      </c>
      <c r="H41" s="50">
        <v>9</v>
      </c>
      <c r="I41" s="50">
        <v>4</v>
      </c>
      <c r="J41" s="50">
        <v>5</v>
      </c>
      <c r="K41" s="50">
        <v>2</v>
      </c>
      <c r="L41" s="50">
        <v>4</v>
      </c>
      <c r="M41" s="50">
        <v>1</v>
      </c>
    </row>
    <row r="42" spans="1:13">
      <c r="A42" s="66">
        <v>37</v>
      </c>
      <c r="B42" s="67" t="s">
        <v>58</v>
      </c>
      <c r="C42" s="50">
        <v>8</v>
      </c>
      <c r="D42" s="50">
        <v>2</v>
      </c>
      <c r="E42" s="50">
        <v>7</v>
      </c>
      <c r="F42" s="50">
        <v>4</v>
      </c>
      <c r="G42" s="50">
        <v>16</v>
      </c>
      <c r="H42" s="50">
        <v>12</v>
      </c>
      <c r="I42" s="50">
        <v>4</v>
      </c>
      <c r="J42" s="50">
        <v>6</v>
      </c>
      <c r="K42" s="50">
        <v>2</v>
      </c>
      <c r="L42" s="50">
        <v>10</v>
      </c>
      <c r="M42" s="50">
        <v>2</v>
      </c>
    </row>
    <row r="43" spans="1:13">
      <c r="A43" s="66">
        <v>38</v>
      </c>
      <c r="B43" s="67" t="s">
        <v>59</v>
      </c>
      <c r="C43" s="50">
        <v>8</v>
      </c>
      <c r="D43" s="50">
        <v>2</v>
      </c>
      <c r="E43" s="50">
        <v>8</v>
      </c>
      <c r="F43" s="50">
        <v>4</v>
      </c>
      <c r="G43" s="50">
        <v>17</v>
      </c>
      <c r="H43" s="50">
        <v>12</v>
      </c>
      <c r="I43" s="50">
        <v>4</v>
      </c>
      <c r="J43" s="50">
        <v>6</v>
      </c>
      <c r="K43" s="50">
        <v>2</v>
      </c>
      <c r="L43" s="50">
        <v>10</v>
      </c>
      <c r="M43" s="50">
        <v>2</v>
      </c>
    </row>
    <row r="44" spans="1:13">
      <c r="A44" s="66">
        <v>39</v>
      </c>
      <c r="B44" s="67" t="s">
        <v>60</v>
      </c>
      <c r="C44" s="50">
        <v>5</v>
      </c>
      <c r="D44" s="50">
        <v>2</v>
      </c>
      <c r="E44" s="50">
        <v>8</v>
      </c>
      <c r="F44" s="50">
        <v>4</v>
      </c>
      <c r="G44" s="50">
        <v>16</v>
      </c>
      <c r="H44" s="50">
        <v>13</v>
      </c>
      <c r="I44" s="50">
        <v>4</v>
      </c>
      <c r="J44" s="50">
        <v>5</v>
      </c>
      <c r="K44" s="50">
        <v>2</v>
      </c>
      <c r="L44" s="50">
        <v>9</v>
      </c>
      <c r="M44" s="50">
        <v>2</v>
      </c>
    </row>
    <row r="45" ht="25.5" spans="1:13">
      <c r="A45" s="66">
        <v>40</v>
      </c>
      <c r="B45" s="68" t="s">
        <v>61</v>
      </c>
      <c r="C45" s="50">
        <v>8</v>
      </c>
      <c r="D45" s="50">
        <v>2</v>
      </c>
      <c r="E45" s="50">
        <v>8</v>
      </c>
      <c r="F45" s="50">
        <v>4</v>
      </c>
      <c r="G45" s="50">
        <v>13</v>
      </c>
      <c r="H45" s="50">
        <v>7</v>
      </c>
      <c r="I45" s="50">
        <v>4</v>
      </c>
      <c r="J45" s="50">
        <v>4</v>
      </c>
      <c r="K45" s="50">
        <v>2</v>
      </c>
      <c r="L45" s="50">
        <v>9</v>
      </c>
      <c r="M45" s="50">
        <v>2</v>
      </c>
    </row>
    <row r="46" spans="1:13">
      <c r="A46" s="66">
        <v>41</v>
      </c>
      <c r="B46" s="67" t="s">
        <v>62</v>
      </c>
      <c r="C46" s="50">
        <v>8</v>
      </c>
      <c r="D46" s="50">
        <v>4</v>
      </c>
      <c r="E46" s="50">
        <v>8</v>
      </c>
      <c r="F46" s="50">
        <v>4</v>
      </c>
      <c r="G46" s="50">
        <v>16</v>
      </c>
      <c r="H46" s="50">
        <v>12</v>
      </c>
      <c r="I46" s="50">
        <v>2</v>
      </c>
      <c r="J46" s="50">
        <v>5</v>
      </c>
      <c r="K46" s="50">
        <v>2</v>
      </c>
      <c r="L46" s="50">
        <v>10</v>
      </c>
      <c r="M46" s="50">
        <v>1</v>
      </c>
    </row>
    <row r="47" spans="1:13">
      <c r="A47" s="66">
        <v>42</v>
      </c>
      <c r="B47" s="67" t="s">
        <v>63</v>
      </c>
      <c r="C47" s="50">
        <v>8</v>
      </c>
      <c r="D47" s="50">
        <v>4</v>
      </c>
      <c r="E47" s="50">
        <v>8</v>
      </c>
      <c r="F47" s="50">
        <v>4</v>
      </c>
      <c r="G47" s="50">
        <v>16</v>
      </c>
      <c r="H47" s="50">
        <v>13</v>
      </c>
      <c r="I47" s="50">
        <v>2</v>
      </c>
      <c r="J47" s="50">
        <v>6</v>
      </c>
      <c r="K47" s="50">
        <v>2</v>
      </c>
      <c r="L47" s="50">
        <v>10</v>
      </c>
      <c r="M47" s="50">
        <v>1</v>
      </c>
    </row>
    <row r="48" spans="1:13">
      <c r="A48" s="66">
        <v>43</v>
      </c>
      <c r="B48" s="67" t="s">
        <v>64</v>
      </c>
      <c r="C48" s="50">
        <v>8</v>
      </c>
      <c r="D48" s="50">
        <v>4</v>
      </c>
      <c r="E48" s="50">
        <v>8</v>
      </c>
      <c r="F48" s="50">
        <v>4</v>
      </c>
      <c r="G48" s="50">
        <v>16</v>
      </c>
      <c r="H48" s="50">
        <v>12</v>
      </c>
      <c r="I48" s="50">
        <v>2</v>
      </c>
      <c r="J48" s="50">
        <v>6</v>
      </c>
      <c r="K48" s="50">
        <v>2</v>
      </c>
      <c r="L48" s="50">
        <v>10</v>
      </c>
      <c r="M48" s="50">
        <v>1</v>
      </c>
    </row>
    <row r="49" spans="1:13">
      <c r="A49" s="66">
        <v>44</v>
      </c>
      <c r="B49" s="67" t="s">
        <v>65</v>
      </c>
      <c r="C49" s="50">
        <v>7</v>
      </c>
      <c r="D49" s="50">
        <v>4</v>
      </c>
      <c r="E49" s="50">
        <v>6</v>
      </c>
      <c r="F49" s="50">
        <v>4</v>
      </c>
      <c r="G49" s="50">
        <v>15</v>
      </c>
      <c r="H49" s="50">
        <v>10</v>
      </c>
      <c r="I49" s="50">
        <v>2</v>
      </c>
      <c r="J49" s="50">
        <v>4</v>
      </c>
      <c r="K49" s="50">
        <v>2</v>
      </c>
      <c r="L49" s="50">
        <v>9</v>
      </c>
      <c r="M49" s="50">
        <v>0</v>
      </c>
    </row>
    <row r="50" spans="1:13">
      <c r="A50" s="66">
        <v>45</v>
      </c>
      <c r="B50" s="67" t="s">
        <v>66</v>
      </c>
      <c r="C50" s="50">
        <v>6</v>
      </c>
      <c r="D50" s="50">
        <v>4</v>
      </c>
      <c r="E50" s="50">
        <v>6</v>
      </c>
      <c r="F50" s="50">
        <v>2</v>
      </c>
      <c r="G50" s="50">
        <v>15</v>
      </c>
      <c r="H50" s="50">
        <v>12</v>
      </c>
      <c r="I50" s="50">
        <v>2</v>
      </c>
      <c r="J50" s="50">
        <v>3</v>
      </c>
      <c r="K50" s="50">
        <v>1</v>
      </c>
      <c r="L50" s="50">
        <v>8</v>
      </c>
      <c r="M50" s="50">
        <v>1</v>
      </c>
    </row>
    <row r="51" spans="1:13">
      <c r="A51" s="66">
        <v>46</v>
      </c>
      <c r="B51" s="67" t="s">
        <v>67</v>
      </c>
      <c r="C51" s="50">
        <v>4</v>
      </c>
      <c r="D51" s="50">
        <v>2</v>
      </c>
      <c r="E51" s="50">
        <v>3</v>
      </c>
      <c r="F51" s="50">
        <v>2</v>
      </c>
      <c r="G51" s="50">
        <v>12</v>
      </c>
      <c r="H51" s="50">
        <v>10</v>
      </c>
      <c r="I51" s="50">
        <v>2</v>
      </c>
      <c r="J51" s="50">
        <v>4</v>
      </c>
      <c r="K51" s="50">
        <v>1</v>
      </c>
      <c r="L51" s="50">
        <v>7</v>
      </c>
      <c r="M51" s="50">
        <v>0</v>
      </c>
    </row>
    <row r="52" spans="1:13">
      <c r="A52" s="66">
        <v>47</v>
      </c>
      <c r="B52" s="69" t="s">
        <v>68</v>
      </c>
      <c r="C52" s="50">
        <v>8</v>
      </c>
      <c r="D52" s="50">
        <v>4</v>
      </c>
      <c r="E52" s="50">
        <v>8</v>
      </c>
      <c r="F52" s="50">
        <v>4</v>
      </c>
      <c r="G52" s="50">
        <v>16</v>
      </c>
      <c r="H52" s="50">
        <v>12</v>
      </c>
      <c r="I52" s="50">
        <v>2</v>
      </c>
      <c r="J52" s="50">
        <v>6</v>
      </c>
      <c r="K52" s="50">
        <v>2</v>
      </c>
      <c r="L52" s="50">
        <v>10</v>
      </c>
      <c r="M52" s="50">
        <v>1</v>
      </c>
    </row>
    <row r="53" ht="25.5" spans="1:13">
      <c r="A53" s="66">
        <v>48</v>
      </c>
      <c r="B53" s="68" t="s">
        <v>69</v>
      </c>
      <c r="C53" s="50">
        <v>8</v>
      </c>
      <c r="D53" s="50">
        <v>4</v>
      </c>
      <c r="E53" s="50">
        <v>8</v>
      </c>
      <c r="F53" s="50">
        <v>4</v>
      </c>
      <c r="G53" s="50">
        <v>16</v>
      </c>
      <c r="H53" s="50">
        <v>13</v>
      </c>
      <c r="I53" s="50">
        <v>2</v>
      </c>
      <c r="J53" s="50">
        <v>6</v>
      </c>
      <c r="K53" s="50">
        <v>1</v>
      </c>
      <c r="L53" s="50">
        <v>10</v>
      </c>
      <c r="M53" s="50">
        <v>1</v>
      </c>
    </row>
    <row r="54" spans="1:13">
      <c r="A54" s="66">
        <v>49</v>
      </c>
      <c r="B54" s="67" t="s">
        <v>70</v>
      </c>
      <c r="C54" s="50">
        <v>8</v>
      </c>
      <c r="D54" s="50">
        <v>4</v>
      </c>
      <c r="E54" s="50">
        <v>8</v>
      </c>
      <c r="F54" s="50">
        <v>4</v>
      </c>
      <c r="G54" s="50">
        <v>16</v>
      </c>
      <c r="H54" s="50">
        <v>13</v>
      </c>
      <c r="I54" s="50">
        <v>2</v>
      </c>
      <c r="J54" s="50">
        <v>6</v>
      </c>
      <c r="K54" s="50">
        <v>2</v>
      </c>
      <c r="L54" s="50">
        <v>10</v>
      </c>
      <c r="M54" s="50">
        <v>1</v>
      </c>
    </row>
    <row r="55" spans="1:13">
      <c r="A55" s="66">
        <v>50</v>
      </c>
      <c r="B55" s="67" t="s">
        <v>71</v>
      </c>
      <c r="C55" s="50">
        <v>8</v>
      </c>
      <c r="D55" s="50">
        <v>4</v>
      </c>
      <c r="E55" s="50">
        <v>7</v>
      </c>
      <c r="F55" s="50">
        <v>4</v>
      </c>
      <c r="G55" s="50">
        <v>16</v>
      </c>
      <c r="H55" s="50">
        <v>12</v>
      </c>
      <c r="I55" s="50">
        <v>2</v>
      </c>
      <c r="J55" s="50">
        <v>6</v>
      </c>
      <c r="K55" s="50">
        <v>2</v>
      </c>
      <c r="L55" s="50">
        <v>9</v>
      </c>
      <c r="M55" s="50">
        <v>1</v>
      </c>
    </row>
    <row r="56" spans="1:13">
      <c r="A56" s="66">
        <v>51</v>
      </c>
      <c r="B56" s="67" t="s">
        <v>72</v>
      </c>
      <c r="C56" s="50">
        <v>7</v>
      </c>
      <c r="D56" s="50">
        <v>4</v>
      </c>
      <c r="E56" s="50">
        <v>7</v>
      </c>
      <c r="F56" s="50">
        <v>4</v>
      </c>
      <c r="G56" s="50">
        <v>16</v>
      </c>
      <c r="H56" s="50">
        <v>11</v>
      </c>
      <c r="I56" s="50">
        <v>0</v>
      </c>
      <c r="J56" s="50">
        <v>5</v>
      </c>
      <c r="K56" s="50">
        <v>1</v>
      </c>
      <c r="L56" s="50">
        <v>7</v>
      </c>
      <c r="M56" s="50">
        <v>1</v>
      </c>
    </row>
    <row r="57" spans="1:13">
      <c r="A57" s="66">
        <v>52</v>
      </c>
      <c r="B57" s="67" t="s">
        <v>73</v>
      </c>
      <c r="C57" s="50">
        <v>7</v>
      </c>
      <c r="D57" s="50">
        <v>4</v>
      </c>
      <c r="E57" s="50">
        <v>7</v>
      </c>
      <c r="F57" s="50">
        <v>4</v>
      </c>
      <c r="G57" s="50">
        <v>16</v>
      </c>
      <c r="H57" s="50">
        <v>13</v>
      </c>
      <c r="I57" s="50">
        <v>2</v>
      </c>
      <c r="J57" s="50">
        <v>6</v>
      </c>
      <c r="K57" s="50">
        <v>2</v>
      </c>
      <c r="L57" s="50">
        <v>10</v>
      </c>
      <c r="M57" s="50">
        <v>1</v>
      </c>
    </row>
    <row r="58" spans="1:13">
      <c r="A58" s="66">
        <v>53</v>
      </c>
      <c r="B58" s="67" t="s">
        <v>74</v>
      </c>
      <c r="C58" s="50">
        <v>8</v>
      </c>
      <c r="D58" s="50">
        <v>4</v>
      </c>
      <c r="E58" s="50">
        <v>7</v>
      </c>
      <c r="F58" s="50">
        <v>4</v>
      </c>
      <c r="G58" s="50">
        <v>13</v>
      </c>
      <c r="H58" s="50">
        <v>12</v>
      </c>
      <c r="I58" s="50">
        <v>2</v>
      </c>
      <c r="J58" s="50">
        <v>5</v>
      </c>
      <c r="K58" s="50">
        <v>1</v>
      </c>
      <c r="L58" s="50">
        <v>10</v>
      </c>
      <c r="M58" s="50">
        <v>1</v>
      </c>
    </row>
    <row r="59" spans="1:13">
      <c r="A59" s="66">
        <v>54</v>
      </c>
      <c r="B59" s="67" t="s">
        <v>75</v>
      </c>
      <c r="C59" s="50">
        <v>8</v>
      </c>
      <c r="D59" s="50">
        <v>4</v>
      </c>
      <c r="E59" s="50">
        <v>8</v>
      </c>
      <c r="F59" s="50">
        <v>4</v>
      </c>
      <c r="G59" s="50">
        <v>16</v>
      </c>
      <c r="H59" s="50">
        <v>12</v>
      </c>
      <c r="I59" s="50">
        <v>2</v>
      </c>
      <c r="J59" s="50">
        <v>6</v>
      </c>
      <c r="K59" s="50">
        <v>2</v>
      </c>
      <c r="L59" s="50">
        <v>10</v>
      </c>
      <c r="M59" s="50">
        <v>1</v>
      </c>
    </row>
    <row r="60" spans="1:13">
      <c r="A60" s="66">
        <v>55</v>
      </c>
      <c r="B60" s="67" t="s">
        <v>76</v>
      </c>
      <c r="C60" s="50">
        <v>8</v>
      </c>
      <c r="D60" s="50">
        <v>4</v>
      </c>
      <c r="E60" s="50">
        <v>8</v>
      </c>
      <c r="F60" s="50">
        <v>4</v>
      </c>
      <c r="G60" s="50">
        <v>16</v>
      </c>
      <c r="H60" s="50">
        <v>13</v>
      </c>
      <c r="I60" s="50">
        <v>2</v>
      </c>
      <c r="J60" s="50">
        <v>6</v>
      </c>
      <c r="K60" s="50">
        <v>2</v>
      </c>
      <c r="L60" s="50">
        <v>10</v>
      </c>
      <c r="M60" s="50">
        <v>1</v>
      </c>
    </row>
    <row r="61" spans="1:13">
      <c r="A61" s="66">
        <v>56</v>
      </c>
      <c r="B61" s="67" t="s">
        <v>77</v>
      </c>
      <c r="C61" s="50">
        <v>8</v>
      </c>
      <c r="D61" s="50">
        <v>4</v>
      </c>
      <c r="E61" s="50">
        <v>7</v>
      </c>
      <c r="F61" s="50">
        <v>4</v>
      </c>
      <c r="G61" s="50">
        <v>15</v>
      </c>
      <c r="H61" s="50">
        <v>12</v>
      </c>
      <c r="I61" s="50">
        <v>2</v>
      </c>
      <c r="J61" s="50">
        <v>4</v>
      </c>
      <c r="K61" s="50">
        <v>1</v>
      </c>
      <c r="L61" s="50">
        <v>10</v>
      </c>
      <c r="M61" s="50">
        <v>1</v>
      </c>
    </row>
    <row r="62" spans="1:13">
      <c r="A62" s="66">
        <v>57</v>
      </c>
      <c r="B62" s="67" t="s">
        <v>78</v>
      </c>
      <c r="C62" s="50">
        <v>5</v>
      </c>
      <c r="D62" s="50">
        <v>4</v>
      </c>
      <c r="E62" s="50">
        <v>6</v>
      </c>
      <c r="F62" s="50">
        <v>4</v>
      </c>
      <c r="G62" s="50">
        <v>12</v>
      </c>
      <c r="H62" s="50">
        <v>11</v>
      </c>
      <c r="I62" s="50">
        <v>2</v>
      </c>
      <c r="J62" s="50">
        <v>4</v>
      </c>
      <c r="K62" s="50">
        <v>1</v>
      </c>
      <c r="L62" s="50">
        <v>9</v>
      </c>
      <c r="M62" s="50">
        <v>1</v>
      </c>
    </row>
    <row r="63" spans="1:13">
      <c r="A63" s="66">
        <v>58</v>
      </c>
      <c r="B63" s="71" t="s">
        <v>79</v>
      </c>
      <c r="C63" s="50">
        <v>7</v>
      </c>
      <c r="D63" s="50">
        <v>4</v>
      </c>
      <c r="E63" s="50">
        <v>6</v>
      </c>
      <c r="F63" s="50">
        <v>2</v>
      </c>
      <c r="G63" s="50">
        <v>16</v>
      </c>
      <c r="H63" s="50">
        <v>13</v>
      </c>
      <c r="I63" s="50">
        <v>2</v>
      </c>
      <c r="J63" s="50">
        <v>5</v>
      </c>
      <c r="K63" s="50">
        <v>2</v>
      </c>
      <c r="L63" s="50">
        <v>10</v>
      </c>
      <c r="M63" s="50">
        <v>1</v>
      </c>
    </row>
  </sheetData>
  <mergeCells count="9">
    <mergeCell ref="A1:M1"/>
    <mergeCell ref="A2:M2"/>
    <mergeCell ref="C3:D3"/>
    <mergeCell ref="E3:F3"/>
    <mergeCell ref="H3:I3"/>
    <mergeCell ref="J3:K3"/>
    <mergeCell ref="L3:M3"/>
    <mergeCell ref="A3:A5"/>
    <mergeCell ref="B3:B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opLeftCell="C1" workbookViewId="0">
      <selection activeCell="M6" sqref="M6:M63"/>
    </sheetView>
  </sheetViews>
  <sheetFormatPr defaultColWidth="9" defaultRowHeight="15"/>
  <cols>
    <col min="1" max="1" width="4.71428571428571" customWidth="1"/>
    <col min="2" max="2" width="27.4285714285714" customWidth="1"/>
    <col min="3" max="13" width="13.4285714285714" style="50" customWidth="1"/>
    <col min="14" max="16384" width="9.14285714285714"/>
  </cols>
  <sheetData>
    <row r="1" ht="23.25" spans="1:13">
      <c r="A1" s="57" t="s">
        <v>110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2"/>
    </row>
    <row r="2" ht="23.25" spans="1:13">
      <c r="A2" s="57" t="s">
        <v>189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2"/>
    </row>
    <row r="3" spans="1:13">
      <c r="A3" s="59" t="s">
        <v>82</v>
      </c>
      <c r="B3" s="60" t="s">
        <v>3</v>
      </c>
      <c r="C3" s="8" t="s">
        <v>4</v>
      </c>
      <c r="D3" s="8"/>
      <c r="E3" s="8" t="s">
        <v>5</v>
      </c>
      <c r="F3" s="8"/>
      <c r="G3" s="8" t="s">
        <v>6</v>
      </c>
      <c r="H3" s="8" t="s">
        <v>7</v>
      </c>
      <c r="I3" s="8"/>
      <c r="J3" s="8" t="s">
        <v>8</v>
      </c>
      <c r="K3" s="8"/>
      <c r="L3" s="8" t="s">
        <v>9</v>
      </c>
      <c r="M3" s="8"/>
    </row>
    <row r="4" ht="72" spans="1:13">
      <c r="A4" s="61"/>
      <c r="B4" s="62"/>
      <c r="C4" s="63" t="s">
        <v>97</v>
      </c>
      <c r="D4" s="63" t="s">
        <v>190</v>
      </c>
      <c r="E4" s="63" t="s">
        <v>164</v>
      </c>
      <c r="F4" s="63" t="s">
        <v>162</v>
      </c>
      <c r="G4" s="63" t="s">
        <v>163</v>
      </c>
      <c r="H4" s="63" t="s">
        <v>156</v>
      </c>
      <c r="I4" s="63" t="s">
        <v>191</v>
      </c>
      <c r="J4" s="63" t="s">
        <v>181</v>
      </c>
      <c r="K4" s="63" t="s">
        <v>192</v>
      </c>
      <c r="L4" s="63" t="s">
        <v>97</v>
      </c>
      <c r="M4" s="63" t="s">
        <v>193</v>
      </c>
    </row>
    <row r="5" ht="24" spans="1:13">
      <c r="A5" s="64"/>
      <c r="B5" s="65"/>
      <c r="C5" s="63" t="s">
        <v>19</v>
      </c>
      <c r="D5" s="63" t="s">
        <v>19</v>
      </c>
      <c r="E5" s="63" t="s">
        <v>19</v>
      </c>
      <c r="F5" s="63" t="s">
        <v>19</v>
      </c>
      <c r="G5" s="63" t="s">
        <v>19</v>
      </c>
      <c r="H5" s="63" t="s">
        <v>19</v>
      </c>
      <c r="I5" s="63" t="s">
        <v>19</v>
      </c>
      <c r="J5" s="63" t="s">
        <v>19</v>
      </c>
      <c r="K5" s="63" t="s">
        <v>19</v>
      </c>
      <c r="L5" s="63" t="s">
        <v>19</v>
      </c>
      <c r="M5" s="63" t="s">
        <v>19</v>
      </c>
    </row>
    <row r="6" spans="1:13">
      <c r="A6" s="66">
        <v>1</v>
      </c>
      <c r="B6" s="67" t="s">
        <v>21</v>
      </c>
      <c r="C6" s="50">
        <v>10</v>
      </c>
      <c r="D6" s="50">
        <v>8</v>
      </c>
      <c r="E6" s="50">
        <v>12</v>
      </c>
      <c r="F6" s="50">
        <v>6</v>
      </c>
      <c r="G6" s="50">
        <v>20</v>
      </c>
      <c r="H6" s="50">
        <v>12</v>
      </c>
      <c r="I6" s="50">
        <v>24</v>
      </c>
      <c r="J6" s="50">
        <v>8</v>
      </c>
      <c r="K6" s="50">
        <v>3</v>
      </c>
      <c r="L6" s="50">
        <v>12</v>
      </c>
      <c r="M6" s="50">
        <v>2</v>
      </c>
    </row>
    <row r="7" ht="25.5" spans="1:13">
      <c r="A7" s="66">
        <v>2</v>
      </c>
      <c r="B7" s="68" t="s">
        <v>22</v>
      </c>
      <c r="C7" s="50">
        <v>12</v>
      </c>
      <c r="D7" s="50">
        <v>6</v>
      </c>
      <c r="E7" s="50">
        <v>11</v>
      </c>
      <c r="F7" s="50">
        <v>4</v>
      </c>
      <c r="G7" s="50">
        <v>18</v>
      </c>
      <c r="H7" s="50">
        <v>11</v>
      </c>
      <c r="I7" s="50">
        <v>24</v>
      </c>
      <c r="J7" s="50">
        <v>5</v>
      </c>
      <c r="K7" s="50">
        <v>4</v>
      </c>
      <c r="L7" s="50">
        <v>8</v>
      </c>
      <c r="M7" s="50">
        <v>1</v>
      </c>
    </row>
    <row r="8" spans="1:13">
      <c r="A8" s="66">
        <v>3</v>
      </c>
      <c r="B8" s="67" t="s">
        <v>23</v>
      </c>
      <c r="C8" s="50">
        <v>9</v>
      </c>
      <c r="D8" s="50">
        <v>8</v>
      </c>
      <c r="E8" s="50">
        <v>9</v>
      </c>
      <c r="F8" s="50">
        <v>4</v>
      </c>
      <c r="G8" s="50">
        <v>14</v>
      </c>
      <c r="H8" s="50">
        <v>10</v>
      </c>
      <c r="I8" s="50">
        <v>24</v>
      </c>
      <c r="J8" s="50">
        <v>6</v>
      </c>
      <c r="K8" s="50">
        <v>3</v>
      </c>
      <c r="L8" s="50">
        <v>10</v>
      </c>
      <c r="M8" s="50">
        <v>2</v>
      </c>
    </row>
    <row r="9" spans="1:13">
      <c r="A9" s="66">
        <v>4</v>
      </c>
      <c r="B9" s="67" t="s">
        <v>24</v>
      </c>
      <c r="C9" s="50">
        <v>13</v>
      </c>
      <c r="D9" s="50">
        <v>6</v>
      </c>
      <c r="E9" s="50">
        <v>12</v>
      </c>
      <c r="F9" s="50">
        <v>4</v>
      </c>
      <c r="G9" s="50">
        <v>16</v>
      </c>
      <c r="H9" s="50">
        <v>11</v>
      </c>
      <c r="I9" s="50">
        <v>24</v>
      </c>
      <c r="J9" s="50">
        <v>8</v>
      </c>
      <c r="K9" s="50">
        <v>2</v>
      </c>
      <c r="L9" s="50">
        <v>9</v>
      </c>
      <c r="M9" s="50">
        <v>1</v>
      </c>
    </row>
    <row r="10" spans="1:13">
      <c r="A10" s="66">
        <v>5</v>
      </c>
      <c r="B10" s="67" t="s">
        <v>25</v>
      </c>
      <c r="C10" s="50">
        <v>16</v>
      </c>
      <c r="D10" s="50">
        <v>6</v>
      </c>
      <c r="E10" s="50">
        <v>13</v>
      </c>
      <c r="F10" s="50">
        <v>4</v>
      </c>
      <c r="G10" s="50">
        <v>19</v>
      </c>
      <c r="H10" s="50">
        <v>13</v>
      </c>
      <c r="I10" s="50">
        <v>24</v>
      </c>
      <c r="J10" s="50">
        <v>8</v>
      </c>
      <c r="K10" s="50">
        <v>3</v>
      </c>
      <c r="L10" s="50">
        <v>15</v>
      </c>
      <c r="M10" s="50">
        <v>2</v>
      </c>
    </row>
    <row r="11" spans="1:13">
      <c r="A11" s="66">
        <v>6</v>
      </c>
      <c r="B11" s="67" t="s">
        <v>26</v>
      </c>
      <c r="C11" s="50">
        <v>14</v>
      </c>
      <c r="D11" s="50">
        <v>6</v>
      </c>
      <c r="E11" s="50">
        <v>15</v>
      </c>
      <c r="F11" s="50">
        <v>6</v>
      </c>
      <c r="G11" s="50">
        <v>20</v>
      </c>
      <c r="H11" s="50">
        <v>13</v>
      </c>
      <c r="I11" s="50">
        <v>24</v>
      </c>
      <c r="J11" s="50">
        <v>7</v>
      </c>
      <c r="K11" s="50">
        <v>4</v>
      </c>
      <c r="L11" s="50">
        <v>16</v>
      </c>
      <c r="M11" s="50">
        <v>2</v>
      </c>
    </row>
    <row r="12" spans="1:13">
      <c r="A12" s="66">
        <v>7</v>
      </c>
      <c r="B12" s="67" t="s">
        <v>28</v>
      </c>
      <c r="C12" s="50">
        <v>14</v>
      </c>
      <c r="D12" s="50">
        <v>6</v>
      </c>
      <c r="E12" s="50">
        <v>13</v>
      </c>
      <c r="F12" s="50">
        <v>6</v>
      </c>
      <c r="G12" s="50">
        <v>21</v>
      </c>
      <c r="H12" s="50">
        <v>13</v>
      </c>
      <c r="I12" s="50">
        <v>24</v>
      </c>
      <c r="J12" s="50">
        <v>8</v>
      </c>
      <c r="K12" s="50">
        <v>4</v>
      </c>
      <c r="L12" s="50">
        <v>15</v>
      </c>
      <c r="M12" s="50">
        <v>1</v>
      </c>
    </row>
    <row r="13" spans="1:13">
      <c r="A13" s="66">
        <v>8</v>
      </c>
      <c r="B13" s="67" t="s">
        <v>29</v>
      </c>
      <c r="C13" s="50">
        <v>14</v>
      </c>
      <c r="D13" s="50">
        <v>6</v>
      </c>
      <c r="E13" s="50">
        <v>15</v>
      </c>
      <c r="F13" s="50">
        <v>6</v>
      </c>
      <c r="G13" s="50">
        <v>17</v>
      </c>
      <c r="H13" s="50">
        <v>11</v>
      </c>
      <c r="I13" s="50">
        <v>24</v>
      </c>
      <c r="J13" s="50">
        <v>7</v>
      </c>
      <c r="K13" s="50">
        <v>4</v>
      </c>
      <c r="L13" s="50">
        <v>16</v>
      </c>
      <c r="M13" s="50">
        <v>1</v>
      </c>
    </row>
    <row r="14" spans="1:13">
      <c r="A14" s="66">
        <v>9</v>
      </c>
      <c r="B14" s="67" t="s">
        <v>30</v>
      </c>
      <c r="C14" s="50">
        <v>12</v>
      </c>
      <c r="D14" s="50">
        <v>6</v>
      </c>
      <c r="E14" s="50">
        <v>4</v>
      </c>
      <c r="F14" s="50">
        <v>2</v>
      </c>
      <c r="G14" s="50">
        <v>19</v>
      </c>
      <c r="H14" s="50">
        <v>12</v>
      </c>
      <c r="I14" s="50">
        <v>22</v>
      </c>
      <c r="J14" s="50">
        <v>6</v>
      </c>
      <c r="K14" s="50">
        <v>3</v>
      </c>
      <c r="L14" s="50">
        <v>9</v>
      </c>
      <c r="M14" s="50">
        <v>1</v>
      </c>
    </row>
    <row r="15" spans="1:13">
      <c r="A15" s="66">
        <v>10</v>
      </c>
      <c r="B15" s="67" t="s">
        <v>31</v>
      </c>
      <c r="C15" s="50">
        <v>11</v>
      </c>
      <c r="D15" s="50">
        <v>8</v>
      </c>
      <c r="E15" s="50">
        <v>13</v>
      </c>
      <c r="F15" s="50">
        <v>6</v>
      </c>
      <c r="G15" s="50">
        <v>17</v>
      </c>
      <c r="H15" s="50">
        <v>13</v>
      </c>
      <c r="I15" s="50">
        <v>24</v>
      </c>
      <c r="J15" s="50">
        <v>7</v>
      </c>
      <c r="K15" s="50">
        <v>3</v>
      </c>
      <c r="L15" s="50">
        <v>13</v>
      </c>
      <c r="M15" s="50">
        <v>2</v>
      </c>
    </row>
    <row r="16" spans="1:13">
      <c r="A16" s="66">
        <v>11</v>
      </c>
      <c r="B16" s="67" t="s">
        <v>32</v>
      </c>
      <c r="C16" s="50">
        <v>16</v>
      </c>
      <c r="D16" s="50">
        <v>8</v>
      </c>
      <c r="E16" s="50">
        <v>15</v>
      </c>
      <c r="F16" s="50">
        <v>6</v>
      </c>
      <c r="G16" s="50">
        <v>22</v>
      </c>
      <c r="H16" s="50">
        <v>14</v>
      </c>
      <c r="I16" s="50">
        <v>24</v>
      </c>
      <c r="J16" s="50">
        <v>8</v>
      </c>
      <c r="K16" s="50">
        <v>4</v>
      </c>
      <c r="L16" s="50">
        <v>15</v>
      </c>
      <c r="M16" s="50">
        <v>2</v>
      </c>
    </row>
    <row r="17" spans="1:13">
      <c r="A17" s="66">
        <v>12</v>
      </c>
      <c r="B17" s="67" t="s">
        <v>33</v>
      </c>
      <c r="C17" s="50">
        <v>12</v>
      </c>
      <c r="D17" s="50">
        <v>8</v>
      </c>
      <c r="E17" s="50">
        <v>13</v>
      </c>
      <c r="F17" s="50">
        <v>6</v>
      </c>
      <c r="G17" s="50">
        <v>22</v>
      </c>
      <c r="H17" s="50">
        <v>13</v>
      </c>
      <c r="I17" s="50">
        <v>24</v>
      </c>
      <c r="J17" s="50">
        <v>8</v>
      </c>
      <c r="K17" s="50">
        <v>4</v>
      </c>
      <c r="L17" s="50">
        <v>13</v>
      </c>
      <c r="M17" s="50">
        <v>2</v>
      </c>
    </row>
    <row r="18" spans="1:13">
      <c r="A18" s="66">
        <v>13</v>
      </c>
      <c r="B18" s="67" t="s">
        <v>34</v>
      </c>
      <c r="C18" s="50">
        <v>12</v>
      </c>
      <c r="D18" s="50">
        <v>6</v>
      </c>
      <c r="E18" s="50">
        <v>12</v>
      </c>
      <c r="F18" s="50">
        <v>4</v>
      </c>
      <c r="G18" s="50">
        <v>18</v>
      </c>
      <c r="H18" s="50">
        <v>8</v>
      </c>
      <c r="I18" s="50">
        <v>22</v>
      </c>
      <c r="J18" s="50">
        <v>7</v>
      </c>
      <c r="K18" s="50">
        <v>3</v>
      </c>
      <c r="L18" s="50">
        <v>11</v>
      </c>
      <c r="M18" s="50">
        <v>2</v>
      </c>
    </row>
    <row r="19" spans="1:13">
      <c r="A19" s="66">
        <v>14</v>
      </c>
      <c r="B19" s="67" t="s">
        <v>35</v>
      </c>
      <c r="C19" s="50">
        <v>10</v>
      </c>
      <c r="D19" s="50">
        <v>6</v>
      </c>
      <c r="E19" s="50">
        <v>10</v>
      </c>
      <c r="F19" s="50">
        <v>6</v>
      </c>
      <c r="G19" s="50">
        <v>18</v>
      </c>
      <c r="H19" s="50">
        <v>10</v>
      </c>
      <c r="I19" s="50">
        <v>24</v>
      </c>
      <c r="J19" s="50">
        <v>7</v>
      </c>
      <c r="K19" s="50">
        <v>3</v>
      </c>
      <c r="L19" s="50">
        <v>10</v>
      </c>
      <c r="M19" s="50">
        <v>1</v>
      </c>
    </row>
    <row r="20" spans="1:13">
      <c r="A20" s="66">
        <v>15</v>
      </c>
      <c r="B20" s="67" t="s">
        <v>36</v>
      </c>
      <c r="C20" s="50">
        <v>15</v>
      </c>
      <c r="D20" s="50">
        <v>6</v>
      </c>
      <c r="E20" s="50">
        <v>12</v>
      </c>
      <c r="F20" s="50">
        <v>4</v>
      </c>
      <c r="G20" s="50">
        <v>21</v>
      </c>
      <c r="H20" s="50">
        <v>13</v>
      </c>
      <c r="I20" s="50">
        <v>24</v>
      </c>
      <c r="J20" s="50">
        <v>8</v>
      </c>
      <c r="K20" s="50">
        <v>4</v>
      </c>
      <c r="L20" s="50">
        <v>14</v>
      </c>
      <c r="M20" s="50">
        <v>2</v>
      </c>
    </row>
    <row r="21" spans="1:13">
      <c r="A21" s="66">
        <v>16</v>
      </c>
      <c r="B21" s="67" t="s">
        <v>37</v>
      </c>
      <c r="C21" s="50">
        <v>13</v>
      </c>
      <c r="D21" s="50">
        <v>4</v>
      </c>
      <c r="E21" s="50">
        <v>13</v>
      </c>
      <c r="F21" s="50">
        <v>6</v>
      </c>
      <c r="G21" s="50">
        <v>14</v>
      </c>
      <c r="H21" s="50">
        <v>13</v>
      </c>
      <c r="I21" s="50">
        <v>24</v>
      </c>
      <c r="J21" s="50">
        <v>8</v>
      </c>
      <c r="K21" s="50">
        <v>4</v>
      </c>
      <c r="L21" s="50">
        <v>13</v>
      </c>
      <c r="M21" s="50">
        <v>1</v>
      </c>
    </row>
    <row r="22" spans="1:13">
      <c r="A22" s="66">
        <v>17</v>
      </c>
      <c r="B22" s="67" t="s">
        <v>38</v>
      </c>
      <c r="C22" s="50">
        <v>16</v>
      </c>
      <c r="D22" s="50">
        <v>8</v>
      </c>
      <c r="E22" s="50">
        <v>14</v>
      </c>
      <c r="F22" s="50">
        <v>6</v>
      </c>
      <c r="G22" s="50">
        <v>20</v>
      </c>
      <c r="H22" s="50">
        <v>13</v>
      </c>
      <c r="I22" s="50">
        <v>24</v>
      </c>
      <c r="J22" s="50">
        <v>7</v>
      </c>
      <c r="K22" s="50">
        <v>4</v>
      </c>
      <c r="L22" s="50">
        <v>16</v>
      </c>
      <c r="M22" s="50">
        <v>2</v>
      </c>
    </row>
    <row r="23" spans="1:13">
      <c r="A23" s="66">
        <v>18</v>
      </c>
      <c r="B23" s="67" t="s">
        <v>39</v>
      </c>
      <c r="C23" s="50">
        <v>14</v>
      </c>
      <c r="D23" s="50">
        <v>8</v>
      </c>
      <c r="E23" s="50">
        <v>13</v>
      </c>
      <c r="F23" s="50">
        <v>6</v>
      </c>
      <c r="G23" s="50">
        <v>21</v>
      </c>
      <c r="H23" s="50">
        <v>11</v>
      </c>
      <c r="I23" s="50">
        <v>24</v>
      </c>
      <c r="J23" s="50">
        <v>8</v>
      </c>
      <c r="K23" s="50">
        <v>4</v>
      </c>
      <c r="L23" s="50">
        <v>15</v>
      </c>
      <c r="M23" s="50">
        <v>2</v>
      </c>
    </row>
    <row r="24" spans="1:13">
      <c r="A24" s="66">
        <v>19</v>
      </c>
      <c r="B24" s="67" t="s">
        <v>40</v>
      </c>
      <c r="C24" s="50">
        <v>12</v>
      </c>
      <c r="D24" s="50">
        <v>6</v>
      </c>
      <c r="E24" s="50">
        <v>14</v>
      </c>
      <c r="F24" s="50">
        <v>4</v>
      </c>
      <c r="G24" s="50">
        <v>20</v>
      </c>
      <c r="H24" s="50">
        <v>12</v>
      </c>
      <c r="I24" s="50">
        <v>24</v>
      </c>
      <c r="J24" s="50">
        <v>7</v>
      </c>
      <c r="K24" s="50">
        <v>4</v>
      </c>
      <c r="L24" s="50">
        <v>13</v>
      </c>
      <c r="M24" s="50">
        <v>2</v>
      </c>
    </row>
    <row r="25" spans="1:13">
      <c r="A25" s="66">
        <v>20</v>
      </c>
      <c r="B25" s="67" t="s">
        <v>41</v>
      </c>
      <c r="C25" s="50">
        <v>8</v>
      </c>
      <c r="D25" s="50">
        <v>6</v>
      </c>
      <c r="E25" s="50">
        <v>9</v>
      </c>
      <c r="F25" s="50">
        <v>0</v>
      </c>
      <c r="G25" s="50">
        <v>14</v>
      </c>
      <c r="H25" s="50">
        <v>9</v>
      </c>
      <c r="I25" s="50">
        <v>24</v>
      </c>
      <c r="J25" s="50">
        <v>4</v>
      </c>
      <c r="K25" s="50">
        <v>3</v>
      </c>
      <c r="L25" s="50">
        <v>11</v>
      </c>
      <c r="M25" s="50">
        <v>1</v>
      </c>
    </row>
    <row r="26" spans="1:13">
      <c r="A26" s="66">
        <v>21</v>
      </c>
      <c r="B26" s="67" t="s">
        <v>42</v>
      </c>
      <c r="C26" s="50">
        <v>14</v>
      </c>
      <c r="D26" s="50">
        <v>6</v>
      </c>
      <c r="E26" s="50">
        <v>12</v>
      </c>
      <c r="F26" s="50">
        <v>4</v>
      </c>
      <c r="G26" s="50">
        <v>20</v>
      </c>
      <c r="H26" s="50">
        <v>13</v>
      </c>
      <c r="I26" s="50">
        <v>24</v>
      </c>
      <c r="J26" s="50">
        <v>8</v>
      </c>
      <c r="K26" s="50">
        <v>4</v>
      </c>
      <c r="L26" s="50">
        <v>13</v>
      </c>
      <c r="M26" s="50">
        <v>1</v>
      </c>
    </row>
    <row r="27" spans="1:13">
      <c r="A27" s="66">
        <v>22</v>
      </c>
      <c r="B27" s="67" t="s">
        <v>43</v>
      </c>
      <c r="C27" s="50">
        <v>10</v>
      </c>
      <c r="D27" s="50">
        <v>2</v>
      </c>
      <c r="E27" s="50">
        <v>10</v>
      </c>
      <c r="F27" s="50">
        <v>4</v>
      </c>
      <c r="G27" s="50">
        <v>14</v>
      </c>
      <c r="H27" s="50">
        <v>11</v>
      </c>
      <c r="I27" s="50">
        <v>24</v>
      </c>
      <c r="J27" s="50">
        <v>7</v>
      </c>
      <c r="K27" s="50">
        <v>3</v>
      </c>
      <c r="L27" s="50">
        <v>8</v>
      </c>
      <c r="M27" s="50">
        <v>1</v>
      </c>
    </row>
    <row r="28" spans="1:13">
      <c r="A28" s="66">
        <v>23</v>
      </c>
      <c r="B28" s="67" t="s">
        <v>44</v>
      </c>
      <c r="C28" s="50">
        <v>13</v>
      </c>
      <c r="D28" s="50">
        <v>8</v>
      </c>
      <c r="E28" s="50">
        <v>15</v>
      </c>
      <c r="F28" s="50">
        <v>6</v>
      </c>
      <c r="G28" s="50">
        <v>19</v>
      </c>
      <c r="H28" s="50">
        <v>11</v>
      </c>
      <c r="I28" s="50">
        <v>24</v>
      </c>
      <c r="J28" s="50">
        <v>8</v>
      </c>
      <c r="K28" s="50">
        <v>4</v>
      </c>
      <c r="L28" s="50">
        <v>14</v>
      </c>
      <c r="M28" s="50">
        <v>2</v>
      </c>
    </row>
    <row r="29" spans="1:13">
      <c r="A29" s="66">
        <v>24</v>
      </c>
      <c r="B29" s="67" t="s">
        <v>45</v>
      </c>
      <c r="C29" s="50">
        <v>15</v>
      </c>
      <c r="D29" s="50">
        <v>6</v>
      </c>
      <c r="E29" s="50">
        <v>15</v>
      </c>
      <c r="F29" s="50">
        <v>6</v>
      </c>
      <c r="G29" s="50">
        <v>17</v>
      </c>
      <c r="H29" s="50">
        <v>12</v>
      </c>
      <c r="I29" s="50">
        <v>24</v>
      </c>
      <c r="J29" s="50">
        <v>8</v>
      </c>
      <c r="K29" s="50">
        <v>3</v>
      </c>
      <c r="L29" s="50">
        <v>14</v>
      </c>
      <c r="M29" s="50">
        <v>1</v>
      </c>
    </row>
    <row r="30" spans="1:13">
      <c r="A30" s="66">
        <v>25</v>
      </c>
      <c r="B30" s="67" t="s">
        <v>46</v>
      </c>
      <c r="C30" s="50">
        <v>11</v>
      </c>
      <c r="D30" s="50">
        <v>8</v>
      </c>
      <c r="E30" s="50">
        <v>10</v>
      </c>
      <c r="F30" s="50">
        <v>4</v>
      </c>
      <c r="G30" s="50">
        <v>16</v>
      </c>
      <c r="H30" s="50">
        <v>11</v>
      </c>
      <c r="I30" s="50">
        <v>24</v>
      </c>
      <c r="J30" s="50">
        <v>8</v>
      </c>
      <c r="K30" s="50">
        <v>4</v>
      </c>
      <c r="L30" s="50">
        <v>9</v>
      </c>
      <c r="M30" s="50">
        <v>1</v>
      </c>
    </row>
    <row r="31" spans="1:13">
      <c r="A31" s="66">
        <v>26</v>
      </c>
      <c r="B31" s="69" t="s">
        <v>47</v>
      </c>
      <c r="C31" s="50">
        <v>8</v>
      </c>
      <c r="D31" s="50">
        <v>4</v>
      </c>
      <c r="E31" s="50">
        <v>9</v>
      </c>
      <c r="F31" s="50">
        <v>4</v>
      </c>
      <c r="G31" s="50">
        <v>12</v>
      </c>
      <c r="H31" s="50">
        <v>8</v>
      </c>
      <c r="I31" s="50">
        <v>24</v>
      </c>
      <c r="J31" s="50">
        <v>7</v>
      </c>
      <c r="K31" s="50">
        <v>3</v>
      </c>
      <c r="L31" s="50">
        <v>8</v>
      </c>
      <c r="M31" s="50">
        <v>1</v>
      </c>
    </row>
    <row r="32" ht="25.5" spans="1:13">
      <c r="A32" s="66">
        <v>27</v>
      </c>
      <c r="B32" s="68" t="s">
        <v>48</v>
      </c>
      <c r="C32" s="50">
        <v>12</v>
      </c>
      <c r="D32" s="50">
        <v>6</v>
      </c>
      <c r="E32" s="50">
        <v>10</v>
      </c>
      <c r="F32" s="50">
        <v>4</v>
      </c>
      <c r="G32" s="50">
        <v>15</v>
      </c>
      <c r="H32" s="50">
        <v>11</v>
      </c>
      <c r="I32" s="50">
        <v>24</v>
      </c>
      <c r="J32" s="50">
        <v>7</v>
      </c>
      <c r="K32" s="50">
        <v>3</v>
      </c>
      <c r="L32" s="50">
        <v>10</v>
      </c>
      <c r="M32" s="50">
        <v>1</v>
      </c>
    </row>
    <row r="33" spans="1:13">
      <c r="A33" s="66">
        <v>28</v>
      </c>
      <c r="B33" s="67" t="s">
        <v>49</v>
      </c>
      <c r="C33" s="50">
        <v>12</v>
      </c>
      <c r="D33" s="50">
        <v>6</v>
      </c>
      <c r="E33" s="50">
        <v>11</v>
      </c>
      <c r="F33" s="50">
        <v>6</v>
      </c>
      <c r="G33" s="50">
        <v>15</v>
      </c>
      <c r="H33" s="50">
        <v>12</v>
      </c>
      <c r="I33" s="50">
        <v>24</v>
      </c>
      <c r="J33" s="50">
        <v>7</v>
      </c>
      <c r="K33" s="50">
        <v>3</v>
      </c>
      <c r="L33" s="50">
        <v>10</v>
      </c>
      <c r="M33" s="50">
        <v>1</v>
      </c>
    </row>
    <row r="34" spans="1:13">
      <c r="A34" s="66">
        <v>29</v>
      </c>
      <c r="B34" s="67" t="s">
        <v>50</v>
      </c>
      <c r="C34" s="50">
        <v>12</v>
      </c>
      <c r="D34" s="50">
        <v>8</v>
      </c>
      <c r="E34" s="50">
        <v>13</v>
      </c>
      <c r="F34" s="50">
        <v>4</v>
      </c>
      <c r="G34" s="50">
        <v>19</v>
      </c>
      <c r="H34" s="50">
        <v>12</v>
      </c>
      <c r="I34" s="50">
        <v>24</v>
      </c>
      <c r="J34" s="50">
        <v>5</v>
      </c>
      <c r="K34" s="50">
        <v>4</v>
      </c>
      <c r="L34" s="50">
        <v>11</v>
      </c>
      <c r="M34" s="50">
        <v>1</v>
      </c>
    </row>
    <row r="35" ht="25.5" spans="1:13">
      <c r="A35" s="66">
        <v>30</v>
      </c>
      <c r="B35" s="70" t="s">
        <v>51</v>
      </c>
      <c r="C35" s="50">
        <v>11</v>
      </c>
      <c r="D35" s="50">
        <v>6</v>
      </c>
      <c r="E35" s="50">
        <v>12</v>
      </c>
      <c r="F35" s="50">
        <v>4</v>
      </c>
      <c r="G35" s="50">
        <v>18</v>
      </c>
      <c r="H35" s="50">
        <v>13</v>
      </c>
      <c r="I35" s="50">
        <v>24</v>
      </c>
      <c r="J35" s="50">
        <v>7</v>
      </c>
      <c r="K35" s="50">
        <v>4</v>
      </c>
      <c r="L35" s="50">
        <v>10</v>
      </c>
      <c r="M35" s="50">
        <v>1</v>
      </c>
    </row>
    <row r="36" spans="1:13">
      <c r="A36" s="66">
        <v>31</v>
      </c>
      <c r="B36" s="67" t="s">
        <v>52</v>
      </c>
      <c r="C36" s="50">
        <v>15</v>
      </c>
      <c r="D36" s="50">
        <v>4</v>
      </c>
      <c r="E36" s="50">
        <v>16</v>
      </c>
      <c r="F36" s="50">
        <v>6</v>
      </c>
      <c r="G36" s="50">
        <v>19</v>
      </c>
      <c r="H36" s="50">
        <v>12</v>
      </c>
      <c r="I36" s="50">
        <v>24</v>
      </c>
      <c r="J36" s="50">
        <v>8</v>
      </c>
      <c r="K36" s="50">
        <v>4</v>
      </c>
      <c r="L36" s="50">
        <v>16</v>
      </c>
      <c r="M36" s="50">
        <v>2</v>
      </c>
    </row>
    <row r="37" spans="1:13">
      <c r="A37" s="66">
        <v>32</v>
      </c>
      <c r="B37" s="67" t="s">
        <v>53</v>
      </c>
      <c r="C37" s="50">
        <v>0</v>
      </c>
      <c r="D37" s="50">
        <v>4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2</v>
      </c>
    </row>
    <row r="38" spans="1:13">
      <c r="A38" s="66">
        <v>33</v>
      </c>
      <c r="B38" s="67" t="s">
        <v>54</v>
      </c>
      <c r="C38" s="50">
        <v>15</v>
      </c>
      <c r="D38" s="50">
        <v>4</v>
      </c>
      <c r="E38" s="50">
        <v>14</v>
      </c>
      <c r="F38" s="50">
        <v>6</v>
      </c>
      <c r="G38" s="50">
        <v>20</v>
      </c>
      <c r="H38" s="50">
        <v>13</v>
      </c>
      <c r="I38" s="50">
        <v>24</v>
      </c>
      <c r="J38" s="50">
        <v>8</v>
      </c>
      <c r="K38" s="50">
        <v>4</v>
      </c>
      <c r="L38" s="50">
        <v>15</v>
      </c>
      <c r="M38" s="50">
        <v>2</v>
      </c>
    </row>
    <row r="39" spans="1:13">
      <c r="A39" s="66">
        <v>34</v>
      </c>
      <c r="B39" s="67" t="s">
        <v>55</v>
      </c>
      <c r="C39" s="50">
        <v>12</v>
      </c>
      <c r="D39" s="50">
        <v>6</v>
      </c>
      <c r="E39" s="50">
        <v>11</v>
      </c>
      <c r="F39" s="50">
        <v>2</v>
      </c>
      <c r="G39" s="50">
        <v>18</v>
      </c>
      <c r="H39" s="50">
        <v>12</v>
      </c>
      <c r="I39" s="50">
        <v>22</v>
      </c>
      <c r="J39" s="50">
        <v>7</v>
      </c>
      <c r="K39" s="50">
        <v>3</v>
      </c>
      <c r="L39" s="50">
        <v>14</v>
      </c>
      <c r="M39" s="50">
        <v>2</v>
      </c>
    </row>
    <row r="40" spans="1:13">
      <c r="A40" s="66">
        <v>35</v>
      </c>
      <c r="B40" s="67" t="s">
        <v>56</v>
      </c>
      <c r="C40" s="50">
        <v>16</v>
      </c>
      <c r="D40" s="50">
        <v>6</v>
      </c>
      <c r="E40" s="50">
        <v>13</v>
      </c>
      <c r="F40" s="50">
        <v>6</v>
      </c>
      <c r="G40" s="50">
        <v>22</v>
      </c>
      <c r="H40" s="50">
        <v>14</v>
      </c>
      <c r="I40" s="50">
        <v>24</v>
      </c>
      <c r="J40" s="50">
        <v>8</v>
      </c>
      <c r="K40" s="50">
        <v>4</v>
      </c>
      <c r="L40" s="50">
        <v>16</v>
      </c>
      <c r="M40" s="50">
        <v>2</v>
      </c>
    </row>
    <row r="41" spans="1:13">
      <c r="A41" s="66">
        <v>36</v>
      </c>
      <c r="B41" s="67" t="s">
        <v>57</v>
      </c>
      <c r="C41" s="50">
        <v>8</v>
      </c>
      <c r="D41" s="50">
        <v>2</v>
      </c>
      <c r="E41" s="50">
        <v>14</v>
      </c>
      <c r="F41" s="50">
        <v>6</v>
      </c>
      <c r="G41" s="50">
        <v>18</v>
      </c>
      <c r="H41" s="50">
        <v>12</v>
      </c>
      <c r="I41" s="50">
        <v>24</v>
      </c>
      <c r="J41" s="50">
        <v>6</v>
      </c>
      <c r="K41" s="50">
        <v>3</v>
      </c>
      <c r="L41" s="50">
        <v>10</v>
      </c>
      <c r="M41" s="50">
        <v>2</v>
      </c>
    </row>
    <row r="42" spans="1:13">
      <c r="A42" s="66">
        <v>37</v>
      </c>
      <c r="B42" s="67" t="s">
        <v>58</v>
      </c>
      <c r="C42" s="50">
        <v>16</v>
      </c>
      <c r="D42" s="50">
        <v>6</v>
      </c>
      <c r="E42" s="50">
        <v>15</v>
      </c>
      <c r="F42" s="50">
        <v>6</v>
      </c>
      <c r="G42" s="50">
        <v>20</v>
      </c>
      <c r="H42" s="50">
        <v>14</v>
      </c>
      <c r="I42" s="50">
        <v>24</v>
      </c>
      <c r="J42" s="50">
        <v>8</v>
      </c>
      <c r="K42" s="50">
        <v>4</v>
      </c>
      <c r="L42" s="50">
        <v>16</v>
      </c>
      <c r="M42" s="50">
        <v>2</v>
      </c>
    </row>
    <row r="43" spans="1:13">
      <c r="A43" s="66">
        <v>38</v>
      </c>
      <c r="B43" s="67" t="s">
        <v>59</v>
      </c>
      <c r="C43" s="50">
        <v>16</v>
      </c>
      <c r="D43" s="50">
        <v>6</v>
      </c>
      <c r="E43" s="50">
        <v>13</v>
      </c>
      <c r="F43" s="50">
        <v>6</v>
      </c>
      <c r="G43" s="50">
        <v>22</v>
      </c>
      <c r="H43" s="50">
        <v>14</v>
      </c>
      <c r="I43" s="50">
        <v>24</v>
      </c>
      <c r="J43" s="50">
        <v>8</v>
      </c>
      <c r="K43" s="50">
        <v>4</v>
      </c>
      <c r="L43" s="50">
        <v>16</v>
      </c>
      <c r="M43" s="50">
        <v>2</v>
      </c>
    </row>
    <row r="44" spans="1:13">
      <c r="A44" s="66">
        <v>39</v>
      </c>
      <c r="B44" s="67" t="s">
        <v>60</v>
      </c>
      <c r="C44" s="50">
        <v>12</v>
      </c>
      <c r="D44" s="50">
        <v>6</v>
      </c>
      <c r="E44" s="50">
        <v>10</v>
      </c>
      <c r="F44" s="50">
        <v>6</v>
      </c>
      <c r="G44" s="50">
        <v>22</v>
      </c>
      <c r="H44" s="50">
        <v>13</v>
      </c>
      <c r="I44" s="50">
        <v>24</v>
      </c>
      <c r="J44" s="50">
        <v>6</v>
      </c>
      <c r="K44" s="50">
        <v>4</v>
      </c>
      <c r="L44" s="50">
        <v>13</v>
      </c>
      <c r="M44" s="50">
        <v>2</v>
      </c>
    </row>
    <row r="45" ht="25.5" spans="1:13">
      <c r="A45" s="66">
        <v>40</v>
      </c>
      <c r="B45" s="68" t="s">
        <v>61</v>
      </c>
      <c r="C45" s="50">
        <v>9</v>
      </c>
      <c r="D45" s="50">
        <v>4</v>
      </c>
      <c r="E45" s="50">
        <v>14</v>
      </c>
      <c r="F45" s="50">
        <v>4</v>
      </c>
      <c r="G45" s="50">
        <v>14</v>
      </c>
      <c r="H45" s="50">
        <v>8</v>
      </c>
      <c r="I45" s="50">
        <v>24</v>
      </c>
      <c r="J45" s="50">
        <v>5</v>
      </c>
      <c r="K45" s="50">
        <v>2</v>
      </c>
      <c r="L45" s="50">
        <v>8</v>
      </c>
      <c r="M45" s="50">
        <v>1</v>
      </c>
    </row>
    <row r="46" spans="1:13">
      <c r="A46" s="66">
        <v>41</v>
      </c>
      <c r="B46" s="67" t="s">
        <v>62</v>
      </c>
      <c r="C46" s="50">
        <v>15</v>
      </c>
      <c r="D46" s="50">
        <v>4</v>
      </c>
      <c r="E46" s="50">
        <v>13</v>
      </c>
      <c r="F46" s="50">
        <v>6</v>
      </c>
      <c r="G46" s="50">
        <v>20</v>
      </c>
      <c r="H46" s="50">
        <v>14</v>
      </c>
      <c r="I46" s="50">
        <v>24</v>
      </c>
      <c r="J46" s="50">
        <v>8</v>
      </c>
      <c r="K46" s="50">
        <v>4</v>
      </c>
      <c r="L46" s="50">
        <v>14</v>
      </c>
      <c r="M46" s="50">
        <v>2</v>
      </c>
    </row>
    <row r="47" spans="1:13">
      <c r="A47" s="66">
        <v>42</v>
      </c>
      <c r="B47" s="67" t="s">
        <v>63</v>
      </c>
      <c r="C47" s="50">
        <v>14</v>
      </c>
      <c r="D47" s="50">
        <v>6</v>
      </c>
      <c r="E47" s="50">
        <v>13</v>
      </c>
      <c r="F47" s="50">
        <v>4</v>
      </c>
      <c r="G47" s="50">
        <v>21</v>
      </c>
      <c r="H47" s="50">
        <v>14</v>
      </c>
      <c r="I47" s="50">
        <v>24</v>
      </c>
      <c r="J47" s="50">
        <v>8</v>
      </c>
      <c r="K47" s="50">
        <v>4</v>
      </c>
      <c r="L47" s="50">
        <v>15</v>
      </c>
      <c r="M47" s="50">
        <v>2</v>
      </c>
    </row>
    <row r="48" spans="1:13">
      <c r="A48" s="66">
        <v>43</v>
      </c>
      <c r="B48" s="67" t="s">
        <v>64</v>
      </c>
      <c r="C48" s="50">
        <v>15</v>
      </c>
      <c r="D48" s="50">
        <v>6</v>
      </c>
      <c r="E48" s="50">
        <v>12</v>
      </c>
      <c r="F48" s="50">
        <v>4</v>
      </c>
      <c r="G48" s="50">
        <v>20</v>
      </c>
      <c r="H48" s="50">
        <v>12</v>
      </c>
      <c r="I48" s="50">
        <v>24</v>
      </c>
      <c r="J48" s="50">
        <v>7</v>
      </c>
      <c r="K48" s="50">
        <v>4</v>
      </c>
      <c r="L48" s="50">
        <v>14</v>
      </c>
      <c r="M48" s="50">
        <v>2</v>
      </c>
    </row>
    <row r="49" spans="1:13">
      <c r="A49" s="66">
        <v>44</v>
      </c>
      <c r="B49" s="67" t="s">
        <v>65</v>
      </c>
      <c r="C49" s="50">
        <v>13</v>
      </c>
      <c r="D49" s="50">
        <v>6</v>
      </c>
      <c r="E49" s="50">
        <v>9</v>
      </c>
      <c r="F49" s="50">
        <v>4</v>
      </c>
      <c r="G49" s="50">
        <v>20</v>
      </c>
      <c r="H49" s="50">
        <v>12</v>
      </c>
      <c r="I49" s="50">
        <v>24</v>
      </c>
      <c r="J49" s="50">
        <v>6</v>
      </c>
      <c r="K49" s="50">
        <v>4</v>
      </c>
      <c r="L49" s="50">
        <v>14</v>
      </c>
      <c r="M49" s="50">
        <v>2</v>
      </c>
    </row>
    <row r="50" spans="1:13">
      <c r="A50" s="66">
        <v>45</v>
      </c>
      <c r="B50" s="67" t="s">
        <v>66</v>
      </c>
      <c r="C50" s="50">
        <v>14</v>
      </c>
      <c r="D50" s="50">
        <v>4</v>
      </c>
      <c r="E50" s="50">
        <v>15</v>
      </c>
      <c r="F50" s="50">
        <v>4</v>
      </c>
      <c r="G50" s="50">
        <v>16</v>
      </c>
      <c r="H50" s="50">
        <v>8</v>
      </c>
      <c r="I50" s="50">
        <v>22</v>
      </c>
      <c r="J50" s="50">
        <v>7</v>
      </c>
      <c r="K50" s="50">
        <v>2</v>
      </c>
      <c r="L50" s="50">
        <v>12</v>
      </c>
      <c r="M50" s="50">
        <v>1</v>
      </c>
    </row>
    <row r="51" spans="1:13">
      <c r="A51" s="66">
        <v>46</v>
      </c>
      <c r="B51" s="67" t="s">
        <v>67</v>
      </c>
      <c r="C51" s="50">
        <v>14</v>
      </c>
      <c r="D51" s="50">
        <v>6</v>
      </c>
      <c r="E51" s="50">
        <v>13</v>
      </c>
      <c r="F51" s="50">
        <v>6</v>
      </c>
      <c r="G51" s="50">
        <v>18</v>
      </c>
      <c r="H51" s="50">
        <v>11</v>
      </c>
      <c r="I51" s="50">
        <v>24</v>
      </c>
      <c r="J51" s="50">
        <v>8</v>
      </c>
      <c r="K51" s="50">
        <v>4</v>
      </c>
      <c r="L51" s="50">
        <v>15</v>
      </c>
      <c r="M51" s="50">
        <v>2</v>
      </c>
    </row>
    <row r="52" spans="1:13">
      <c r="A52" s="66">
        <v>47</v>
      </c>
      <c r="B52" s="69" t="s">
        <v>68</v>
      </c>
      <c r="C52" s="50">
        <v>14</v>
      </c>
      <c r="D52" s="50">
        <v>6</v>
      </c>
      <c r="E52" s="50">
        <v>15</v>
      </c>
      <c r="F52" s="50">
        <v>6</v>
      </c>
      <c r="G52" s="50">
        <v>21</v>
      </c>
      <c r="H52" s="50">
        <v>14</v>
      </c>
      <c r="I52" s="50">
        <v>24</v>
      </c>
      <c r="J52" s="50">
        <v>8</v>
      </c>
      <c r="K52" s="50">
        <v>4</v>
      </c>
      <c r="L52" s="50">
        <v>16</v>
      </c>
      <c r="M52" s="50">
        <v>2</v>
      </c>
    </row>
    <row r="53" ht="25.5" spans="1:13">
      <c r="A53" s="66">
        <v>48</v>
      </c>
      <c r="B53" s="68" t="s">
        <v>69</v>
      </c>
      <c r="C53" s="50">
        <v>14</v>
      </c>
      <c r="D53" s="50">
        <v>6</v>
      </c>
      <c r="E53" s="50">
        <v>12</v>
      </c>
      <c r="F53" s="50">
        <v>6</v>
      </c>
      <c r="G53" s="50">
        <v>21</v>
      </c>
      <c r="H53" s="50">
        <v>14</v>
      </c>
      <c r="I53" s="50">
        <v>24</v>
      </c>
      <c r="J53" s="50">
        <v>8</v>
      </c>
      <c r="K53" s="50">
        <v>4</v>
      </c>
      <c r="L53" s="50">
        <v>15</v>
      </c>
      <c r="M53" s="50">
        <v>2</v>
      </c>
    </row>
    <row r="54" spans="1:13">
      <c r="A54" s="66">
        <v>49</v>
      </c>
      <c r="B54" s="67" t="s">
        <v>70</v>
      </c>
      <c r="C54" s="50">
        <v>11</v>
      </c>
      <c r="D54" s="50">
        <v>2</v>
      </c>
      <c r="E54" s="50">
        <v>14</v>
      </c>
      <c r="F54" s="50">
        <v>4</v>
      </c>
      <c r="G54" s="50">
        <v>18</v>
      </c>
      <c r="H54" s="50">
        <v>13</v>
      </c>
      <c r="I54" s="50">
        <v>24</v>
      </c>
      <c r="J54" s="50">
        <v>8</v>
      </c>
      <c r="K54" s="50">
        <v>3</v>
      </c>
      <c r="L54" s="50">
        <v>9</v>
      </c>
      <c r="M54" s="50">
        <v>2</v>
      </c>
    </row>
    <row r="55" spans="1:13">
      <c r="A55" s="66">
        <v>50</v>
      </c>
      <c r="B55" s="67" t="s">
        <v>71</v>
      </c>
      <c r="C55" s="50">
        <v>15</v>
      </c>
      <c r="D55" s="50">
        <v>4</v>
      </c>
      <c r="E55" s="50">
        <v>11</v>
      </c>
      <c r="F55" s="50">
        <v>6</v>
      </c>
      <c r="G55" s="50">
        <v>20</v>
      </c>
      <c r="H55" s="50">
        <v>13</v>
      </c>
      <c r="I55" s="50">
        <v>24</v>
      </c>
      <c r="J55" s="50">
        <v>8</v>
      </c>
      <c r="K55" s="50">
        <v>4</v>
      </c>
      <c r="L55" s="50">
        <v>14</v>
      </c>
      <c r="M55" s="50">
        <v>2</v>
      </c>
    </row>
    <row r="56" spans="1:13">
      <c r="A56" s="66">
        <v>51</v>
      </c>
      <c r="B56" s="67" t="s">
        <v>72</v>
      </c>
      <c r="C56" s="50">
        <v>11</v>
      </c>
      <c r="D56" s="50">
        <v>2</v>
      </c>
      <c r="E56" s="50">
        <v>11</v>
      </c>
      <c r="F56" s="50">
        <v>4</v>
      </c>
      <c r="G56" s="50">
        <v>21</v>
      </c>
      <c r="H56" s="50">
        <v>12</v>
      </c>
      <c r="I56" s="50">
        <v>24</v>
      </c>
      <c r="J56" s="50">
        <v>8</v>
      </c>
      <c r="K56" s="50">
        <v>3</v>
      </c>
      <c r="L56" s="50">
        <v>10</v>
      </c>
      <c r="M56" s="50">
        <v>2</v>
      </c>
    </row>
    <row r="57" spans="1:13">
      <c r="A57" s="66">
        <v>52</v>
      </c>
      <c r="B57" s="67" t="s">
        <v>73</v>
      </c>
      <c r="C57" s="50">
        <v>12</v>
      </c>
      <c r="D57" s="50">
        <v>2</v>
      </c>
      <c r="E57" s="50">
        <v>11</v>
      </c>
      <c r="F57" s="50">
        <v>4</v>
      </c>
      <c r="G57" s="50">
        <v>17</v>
      </c>
      <c r="H57" s="50">
        <v>13</v>
      </c>
      <c r="I57" s="50">
        <v>24</v>
      </c>
      <c r="J57" s="50">
        <v>8</v>
      </c>
      <c r="K57" s="50">
        <v>2</v>
      </c>
      <c r="L57" s="50">
        <v>9</v>
      </c>
      <c r="M57" s="50">
        <v>2</v>
      </c>
    </row>
    <row r="58" spans="1:13">
      <c r="A58" s="66">
        <v>53</v>
      </c>
      <c r="B58" s="67" t="s">
        <v>74</v>
      </c>
      <c r="C58" s="50">
        <v>14</v>
      </c>
      <c r="D58" s="50">
        <v>6</v>
      </c>
      <c r="E58" s="50">
        <v>15</v>
      </c>
      <c r="F58" s="50">
        <v>6</v>
      </c>
      <c r="G58" s="50">
        <v>16</v>
      </c>
      <c r="H58" s="50">
        <v>12</v>
      </c>
      <c r="I58" s="50">
        <v>24</v>
      </c>
      <c r="J58" s="50">
        <v>7</v>
      </c>
      <c r="K58" s="50">
        <v>3</v>
      </c>
      <c r="L58" s="50">
        <v>16</v>
      </c>
      <c r="M58" s="50">
        <v>2</v>
      </c>
    </row>
    <row r="59" spans="1:13">
      <c r="A59" s="66">
        <v>54</v>
      </c>
      <c r="B59" s="67" t="s">
        <v>75</v>
      </c>
      <c r="C59" s="50">
        <v>16</v>
      </c>
      <c r="D59" s="50">
        <v>6</v>
      </c>
      <c r="E59" s="50">
        <v>14</v>
      </c>
      <c r="F59" s="50">
        <v>6</v>
      </c>
      <c r="G59" s="50">
        <v>22</v>
      </c>
      <c r="H59" s="50">
        <v>14</v>
      </c>
      <c r="I59" s="50">
        <v>24</v>
      </c>
      <c r="J59" s="50">
        <v>8</v>
      </c>
      <c r="K59" s="50">
        <v>4</v>
      </c>
      <c r="L59" s="50">
        <v>16</v>
      </c>
      <c r="M59" s="50">
        <v>2</v>
      </c>
    </row>
    <row r="60" spans="1:13">
      <c r="A60" s="66">
        <v>55</v>
      </c>
      <c r="B60" s="67" t="s">
        <v>76</v>
      </c>
      <c r="C60" s="50">
        <v>15</v>
      </c>
      <c r="D60" s="50">
        <v>6</v>
      </c>
      <c r="E60" s="50">
        <v>15</v>
      </c>
      <c r="F60" s="50">
        <v>6</v>
      </c>
      <c r="G60" s="50">
        <v>20</v>
      </c>
      <c r="H60" s="50">
        <v>13</v>
      </c>
      <c r="I60" s="50">
        <v>24</v>
      </c>
      <c r="J60" s="50">
        <v>8</v>
      </c>
      <c r="K60" s="50">
        <v>4</v>
      </c>
      <c r="L60" s="50">
        <v>14</v>
      </c>
      <c r="M60" s="50">
        <v>1</v>
      </c>
    </row>
    <row r="61" spans="1:13">
      <c r="A61" s="66">
        <v>56</v>
      </c>
      <c r="B61" s="67" t="s">
        <v>77</v>
      </c>
      <c r="C61" s="50">
        <v>15</v>
      </c>
      <c r="D61" s="50">
        <v>6</v>
      </c>
      <c r="E61" s="50">
        <v>13</v>
      </c>
      <c r="F61" s="50">
        <v>6</v>
      </c>
      <c r="G61" s="50">
        <v>21</v>
      </c>
      <c r="H61" s="50">
        <v>12</v>
      </c>
      <c r="I61" s="50">
        <v>24</v>
      </c>
      <c r="J61" s="50">
        <v>8</v>
      </c>
      <c r="K61" s="50">
        <v>4</v>
      </c>
      <c r="L61" s="50">
        <v>16</v>
      </c>
      <c r="M61" s="50">
        <v>2</v>
      </c>
    </row>
    <row r="62" spans="1:13">
      <c r="A62" s="66">
        <v>57</v>
      </c>
      <c r="B62" s="67" t="s">
        <v>78</v>
      </c>
      <c r="C62" s="50">
        <v>12</v>
      </c>
      <c r="D62" s="50">
        <v>6</v>
      </c>
      <c r="E62" s="50">
        <v>12</v>
      </c>
      <c r="F62" s="50">
        <v>6</v>
      </c>
      <c r="G62" s="50">
        <v>12</v>
      </c>
      <c r="H62" s="50">
        <v>10</v>
      </c>
      <c r="I62" s="50">
        <v>22</v>
      </c>
      <c r="J62" s="50">
        <v>6</v>
      </c>
      <c r="K62" s="50">
        <v>2</v>
      </c>
      <c r="L62" s="50">
        <v>13</v>
      </c>
      <c r="M62" s="50">
        <v>2</v>
      </c>
    </row>
    <row r="63" spans="1:13">
      <c r="A63" s="66">
        <v>58</v>
      </c>
      <c r="B63" s="71" t="s">
        <v>79</v>
      </c>
      <c r="C63" s="50">
        <v>15</v>
      </c>
      <c r="D63" s="50">
        <v>6</v>
      </c>
      <c r="E63" s="50">
        <v>12</v>
      </c>
      <c r="F63" s="50">
        <v>4</v>
      </c>
      <c r="G63" s="50">
        <v>19</v>
      </c>
      <c r="H63" s="50">
        <v>12</v>
      </c>
      <c r="I63" s="50">
        <v>24</v>
      </c>
      <c r="J63" s="50">
        <v>7</v>
      </c>
      <c r="K63" s="50">
        <v>3</v>
      </c>
      <c r="L63" s="50">
        <v>16</v>
      </c>
      <c r="M63" s="50">
        <v>2</v>
      </c>
    </row>
  </sheetData>
  <mergeCells count="9">
    <mergeCell ref="A1:M1"/>
    <mergeCell ref="A2:M2"/>
    <mergeCell ref="C3:D3"/>
    <mergeCell ref="E3:F3"/>
    <mergeCell ref="H3:I3"/>
    <mergeCell ref="J3:K3"/>
    <mergeCell ref="L3:M3"/>
    <mergeCell ref="A3:A5"/>
    <mergeCell ref="B3:B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opLeftCell="B45" workbookViewId="0">
      <selection activeCell="M6" sqref="M6:M63"/>
    </sheetView>
  </sheetViews>
  <sheetFormatPr defaultColWidth="9" defaultRowHeight="15"/>
  <cols>
    <col min="1" max="1" width="5.85714285714286" customWidth="1"/>
    <col min="2" max="2" width="31" customWidth="1"/>
    <col min="3" max="13" width="13.4285714285714" style="50" customWidth="1"/>
    <col min="14" max="16384" width="9.14285714285714"/>
  </cols>
  <sheetData>
    <row r="1" ht="23.25" spans="1:13">
      <c r="A1" s="57" t="s">
        <v>110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2"/>
    </row>
    <row r="2" ht="23.25" spans="1:13">
      <c r="A2" s="57" t="s">
        <v>194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2"/>
    </row>
    <row r="3" spans="1:13">
      <c r="A3" s="59" t="s">
        <v>82</v>
      </c>
      <c r="B3" s="60" t="s">
        <v>3</v>
      </c>
      <c r="C3" s="8" t="s">
        <v>4</v>
      </c>
      <c r="D3" s="8"/>
      <c r="E3" s="8" t="s">
        <v>5</v>
      </c>
      <c r="F3" s="8"/>
      <c r="G3" s="8" t="s">
        <v>6</v>
      </c>
      <c r="H3" s="8" t="s">
        <v>7</v>
      </c>
      <c r="I3" s="8"/>
      <c r="J3" s="8" t="s">
        <v>8</v>
      </c>
      <c r="K3" s="8"/>
      <c r="L3" s="8" t="s">
        <v>9</v>
      </c>
      <c r="M3" s="8"/>
    </row>
    <row r="4" ht="72" spans="1:13">
      <c r="A4" s="61"/>
      <c r="B4" s="62"/>
      <c r="C4" s="63" t="s">
        <v>97</v>
      </c>
      <c r="D4" s="63" t="s">
        <v>195</v>
      </c>
      <c r="E4" s="63" t="s">
        <v>196</v>
      </c>
      <c r="F4" s="63" t="s">
        <v>197</v>
      </c>
      <c r="G4" s="63" t="s">
        <v>198</v>
      </c>
      <c r="H4" s="63" t="s">
        <v>199</v>
      </c>
      <c r="I4" s="63" t="s">
        <v>200</v>
      </c>
      <c r="J4" s="63" t="s">
        <v>181</v>
      </c>
      <c r="K4" s="63" t="s">
        <v>192</v>
      </c>
      <c r="L4" s="63" t="s">
        <v>181</v>
      </c>
      <c r="M4" s="63" t="s">
        <v>201</v>
      </c>
    </row>
    <row r="5" ht="24" spans="1:13">
      <c r="A5" s="64"/>
      <c r="B5" s="65"/>
      <c r="C5" s="63" t="s">
        <v>19</v>
      </c>
      <c r="D5" s="63" t="s">
        <v>19</v>
      </c>
      <c r="E5" s="63" t="s">
        <v>19</v>
      </c>
      <c r="F5" s="63" t="s">
        <v>19</v>
      </c>
      <c r="G5" s="63" t="s">
        <v>19</v>
      </c>
      <c r="H5" s="63" t="s">
        <v>19</v>
      </c>
      <c r="I5" s="63" t="s">
        <v>19</v>
      </c>
      <c r="J5" s="63" t="s">
        <v>19</v>
      </c>
      <c r="K5" s="63" t="s">
        <v>19</v>
      </c>
      <c r="L5" s="63" t="s">
        <v>19</v>
      </c>
      <c r="M5" s="63" t="s">
        <v>19</v>
      </c>
    </row>
    <row r="6" spans="1:13">
      <c r="A6" s="66">
        <v>1</v>
      </c>
      <c r="B6" s="67" t="s">
        <v>21</v>
      </c>
      <c r="C6" s="50">
        <v>10</v>
      </c>
      <c r="D6" s="50">
        <v>4</v>
      </c>
      <c r="E6" s="50">
        <v>7</v>
      </c>
      <c r="F6" s="50">
        <v>7</v>
      </c>
      <c r="G6" s="50">
        <v>18</v>
      </c>
      <c r="H6" s="50">
        <v>10</v>
      </c>
      <c r="I6" s="50">
        <v>4</v>
      </c>
      <c r="J6" s="50">
        <v>7</v>
      </c>
      <c r="K6" s="50">
        <v>4</v>
      </c>
      <c r="L6" s="50">
        <v>7</v>
      </c>
      <c r="M6" s="50">
        <v>2</v>
      </c>
    </row>
    <row r="7" ht="25.5" spans="1:13">
      <c r="A7" s="66">
        <v>2</v>
      </c>
      <c r="B7" s="68" t="s">
        <v>22</v>
      </c>
      <c r="C7" s="50">
        <v>12</v>
      </c>
      <c r="D7" s="50">
        <v>4</v>
      </c>
      <c r="E7" s="50">
        <v>7</v>
      </c>
      <c r="F7" s="50">
        <v>7</v>
      </c>
      <c r="G7" s="50">
        <v>14</v>
      </c>
      <c r="H7" s="50">
        <v>9</v>
      </c>
      <c r="I7" s="50">
        <v>4</v>
      </c>
      <c r="J7" s="50">
        <v>6</v>
      </c>
      <c r="K7" s="50">
        <v>4</v>
      </c>
      <c r="L7" s="50">
        <v>4</v>
      </c>
      <c r="M7" s="50">
        <v>2</v>
      </c>
    </row>
    <row r="8" spans="1:13">
      <c r="A8" s="66">
        <v>3</v>
      </c>
      <c r="B8" s="67" t="s">
        <v>23</v>
      </c>
      <c r="C8" s="50">
        <v>9</v>
      </c>
      <c r="D8" s="50">
        <v>6</v>
      </c>
      <c r="E8" s="50">
        <v>7</v>
      </c>
      <c r="F8" s="50">
        <v>7</v>
      </c>
      <c r="G8" s="50">
        <v>15</v>
      </c>
      <c r="H8" s="50">
        <v>11</v>
      </c>
      <c r="I8" s="50">
        <v>4</v>
      </c>
      <c r="J8" s="50">
        <v>7</v>
      </c>
      <c r="K8" s="50">
        <v>3</v>
      </c>
      <c r="L8" s="50">
        <v>6</v>
      </c>
      <c r="M8" s="50">
        <v>3</v>
      </c>
    </row>
    <row r="9" spans="1:13">
      <c r="A9" s="66">
        <v>4</v>
      </c>
      <c r="B9" s="67" t="s">
        <v>24</v>
      </c>
      <c r="C9" s="50">
        <v>13</v>
      </c>
      <c r="D9" s="50">
        <v>6</v>
      </c>
      <c r="E9" s="50">
        <v>6</v>
      </c>
      <c r="F9" s="50">
        <v>7</v>
      </c>
      <c r="G9" s="50">
        <v>18</v>
      </c>
      <c r="H9" s="50">
        <v>10</v>
      </c>
      <c r="I9" s="50">
        <v>4</v>
      </c>
      <c r="J9" s="50">
        <v>7</v>
      </c>
      <c r="K9" s="50">
        <v>3</v>
      </c>
      <c r="L9" s="50">
        <v>5</v>
      </c>
      <c r="M9" s="50">
        <v>2</v>
      </c>
    </row>
    <row r="10" spans="1:13">
      <c r="A10" s="66">
        <v>5</v>
      </c>
      <c r="B10" s="67" t="s">
        <v>25</v>
      </c>
      <c r="C10" s="50">
        <v>16</v>
      </c>
      <c r="D10" s="50">
        <v>6</v>
      </c>
      <c r="E10" s="50">
        <v>5</v>
      </c>
      <c r="F10" s="50">
        <v>7</v>
      </c>
      <c r="G10" s="50">
        <v>16</v>
      </c>
      <c r="H10" s="50">
        <v>11</v>
      </c>
      <c r="I10" s="50">
        <v>4</v>
      </c>
      <c r="J10" s="50">
        <v>7</v>
      </c>
      <c r="K10" s="50">
        <v>3</v>
      </c>
      <c r="L10" s="50">
        <v>6</v>
      </c>
      <c r="M10" s="50">
        <v>3</v>
      </c>
    </row>
    <row r="11" spans="1:13">
      <c r="A11" s="66">
        <v>6</v>
      </c>
      <c r="B11" s="67" t="s">
        <v>26</v>
      </c>
      <c r="C11" s="50">
        <v>14</v>
      </c>
      <c r="D11" s="50">
        <v>4</v>
      </c>
      <c r="E11" s="50">
        <v>5</v>
      </c>
      <c r="F11" s="50">
        <v>4</v>
      </c>
      <c r="G11" s="50">
        <v>20</v>
      </c>
      <c r="H11" s="50">
        <v>11</v>
      </c>
      <c r="I11" s="50">
        <v>4</v>
      </c>
      <c r="J11" s="50">
        <v>8</v>
      </c>
      <c r="K11" s="50">
        <v>4</v>
      </c>
      <c r="L11" s="50">
        <v>7</v>
      </c>
      <c r="M11" s="50">
        <v>3</v>
      </c>
    </row>
    <row r="12" spans="1:13">
      <c r="A12" s="66">
        <v>7</v>
      </c>
      <c r="B12" s="67" t="s">
        <v>28</v>
      </c>
      <c r="C12" s="50">
        <v>14</v>
      </c>
      <c r="D12" s="50">
        <v>6</v>
      </c>
      <c r="E12" s="50">
        <v>7</v>
      </c>
      <c r="F12" s="50">
        <v>7</v>
      </c>
      <c r="G12" s="50">
        <v>18</v>
      </c>
      <c r="H12" s="50">
        <v>11</v>
      </c>
      <c r="I12" s="50">
        <v>4</v>
      </c>
      <c r="J12" s="50">
        <v>8</v>
      </c>
      <c r="K12" s="50">
        <v>4</v>
      </c>
      <c r="L12" s="50">
        <v>7</v>
      </c>
      <c r="M12" s="50">
        <v>3</v>
      </c>
    </row>
    <row r="13" spans="1:13">
      <c r="A13" s="66">
        <v>8</v>
      </c>
      <c r="B13" s="67" t="s">
        <v>29</v>
      </c>
      <c r="C13" s="50">
        <v>14</v>
      </c>
      <c r="D13" s="50">
        <v>6</v>
      </c>
      <c r="E13" s="50">
        <v>5</v>
      </c>
      <c r="F13" s="50">
        <v>4</v>
      </c>
      <c r="G13" s="50">
        <v>8</v>
      </c>
      <c r="H13" s="50">
        <v>7</v>
      </c>
      <c r="I13" s="50">
        <v>4</v>
      </c>
      <c r="J13" s="50">
        <v>3</v>
      </c>
      <c r="K13" s="50">
        <v>2</v>
      </c>
      <c r="L13" s="50">
        <v>4</v>
      </c>
      <c r="M13" s="50">
        <v>2</v>
      </c>
    </row>
    <row r="14" spans="1:13">
      <c r="A14" s="66">
        <v>9</v>
      </c>
      <c r="B14" s="67" t="s">
        <v>30</v>
      </c>
      <c r="C14" s="50">
        <v>12</v>
      </c>
      <c r="D14" s="50">
        <v>4</v>
      </c>
      <c r="E14" s="50">
        <v>7</v>
      </c>
      <c r="F14" s="50">
        <v>7</v>
      </c>
      <c r="G14" s="50">
        <v>19</v>
      </c>
      <c r="H14" s="50">
        <v>11</v>
      </c>
      <c r="I14" s="50">
        <v>4</v>
      </c>
      <c r="J14" s="50">
        <v>7</v>
      </c>
      <c r="K14" s="50">
        <v>2</v>
      </c>
      <c r="L14" s="50">
        <v>7</v>
      </c>
      <c r="M14" s="50">
        <v>2</v>
      </c>
    </row>
    <row r="15" spans="1:13">
      <c r="A15" s="66">
        <v>10</v>
      </c>
      <c r="B15" s="67" t="s">
        <v>31</v>
      </c>
      <c r="C15" s="50">
        <v>11</v>
      </c>
      <c r="D15" s="50">
        <v>6</v>
      </c>
      <c r="E15" s="50">
        <v>6</v>
      </c>
      <c r="F15" s="50">
        <v>5</v>
      </c>
      <c r="G15" s="50">
        <v>15</v>
      </c>
      <c r="H15" s="50">
        <v>9</v>
      </c>
      <c r="I15" s="50">
        <v>4</v>
      </c>
      <c r="J15" s="50">
        <v>5</v>
      </c>
      <c r="K15" s="50">
        <v>3</v>
      </c>
      <c r="L15" s="50">
        <v>4</v>
      </c>
      <c r="M15" s="50">
        <v>2</v>
      </c>
    </row>
    <row r="16" spans="1:13">
      <c r="A16" s="66">
        <v>11</v>
      </c>
      <c r="B16" s="67" t="s">
        <v>32</v>
      </c>
      <c r="C16" s="50">
        <v>16</v>
      </c>
      <c r="D16" s="50">
        <v>6</v>
      </c>
      <c r="E16" s="50">
        <v>5</v>
      </c>
      <c r="F16" s="50">
        <v>7</v>
      </c>
      <c r="G16" s="50">
        <v>14</v>
      </c>
      <c r="H16" s="50">
        <v>11</v>
      </c>
      <c r="I16" s="50">
        <v>4</v>
      </c>
      <c r="J16" s="50">
        <v>8</v>
      </c>
      <c r="K16" s="50">
        <v>3</v>
      </c>
      <c r="L16" s="50">
        <v>7</v>
      </c>
      <c r="M16" s="50">
        <v>3</v>
      </c>
    </row>
    <row r="17" spans="1:13">
      <c r="A17" s="66">
        <v>12</v>
      </c>
      <c r="B17" s="67" t="s">
        <v>33</v>
      </c>
      <c r="C17" s="50">
        <v>12</v>
      </c>
      <c r="D17" s="50">
        <v>4</v>
      </c>
      <c r="E17" s="50">
        <v>6</v>
      </c>
      <c r="F17" s="50">
        <v>7</v>
      </c>
      <c r="G17" s="50">
        <v>20</v>
      </c>
      <c r="H17" s="50">
        <v>11</v>
      </c>
      <c r="I17" s="50">
        <v>4</v>
      </c>
      <c r="J17" s="50">
        <v>8</v>
      </c>
      <c r="K17" s="50">
        <v>4</v>
      </c>
      <c r="L17" s="50">
        <v>7</v>
      </c>
      <c r="M17" s="50">
        <v>3</v>
      </c>
    </row>
    <row r="18" spans="1:13">
      <c r="A18" s="66">
        <v>13</v>
      </c>
      <c r="B18" s="67" t="s">
        <v>34</v>
      </c>
      <c r="C18" s="50">
        <v>12</v>
      </c>
      <c r="D18" s="50">
        <v>6</v>
      </c>
      <c r="E18" s="50">
        <v>6</v>
      </c>
      <c r="F18" s="50">
        <v>4</v>
      </c>
      <c r="G18" s="50">
        <v>18</v>
      </c>
      <c r="H18" s="50">
        <v>11</v>
      </c>
      <c r="I18" s="50">
        <v>4</v>
      </c>
      <c r="J18" s="50">
        <v>6</v>
      </c>
      <c r="K18" s="50">
        <v>3</v>
      </c>
      <c r="L18" s="50">
        <v>6</v>
      </c>
      <c r="M18" s="50">
        <v>2</v>
      </c>
    </row>
    <row r="19" spans="1:13">
      <c r="A19" s="66">
        <v>14</v>
      </c>
      <c r="B19" s="67" t="s">
        <v>35</v>
      </c>
      <c r="C19" s="50">
        <v>10</v>
      </c>
      <c r="D19" s="50">
        <v>4</v>
      </c>
      <c r="E19" s="50">
        <v>3</v>
      </c>
      <c r="F19" s="50">
        <v>2</v>
      </c>
      <c r="G19" s="50">
        <v>15</v>
      </c>
      <c r="H19" s="50">
        <v>8</v>
      </c>
      <c r="I19" s="50">
        <v>4</v>
      </c>
      <c r="J19" s="50">
        <v>6</v>
      </c>
      <c r="K19" s="50">
        <v>4</v>
      </c>
      <c r="L19" s="50">
        <v>5</v>
      </c>
      <c r="M19" s="50">
        <v>2</v>
      </c>
    </row>
    <row r="20" spans="1:13">
      <c r="A20" s="66">
        <v>15</v>
      </c>
      <c r="B20" s="67" t="s">
        <v>36</v>
      </c>
      <c r="C20" s="50">
        <v>15</v>
      </c>
      <c r="D20" s="50">
        <v>4</v>
      </c>
      <c r="E20" s="50">
        <v>7</v>
      </c>
      <c r="F20" s="50">
        <v>7</v>
      </c>
      <c r="G20" s="50">
        <v>8</v>
      </c>
      <c r="H20" s="50">
        <v>9</v>
      </c>
      <c r="I20" s="50">
        <v>4</v>
      </c>
      <c r="J20" s="50">
        <v>3</v>
      </c>
      <c r="K20" s="50">
        <v>3</v>
      </c>
      <c r="L20" s="50">
        <v>5</v>
      </c>
      <c r="M20" s="50">
        <v>1</v>
      </c>
    </row>
    <row r="21" spans="1:13">
      <c r="A21" s="66">
        <v>16</v>
      </c>
      <c r="B21" s="67" t="s">
        <v>37</v>
      </c>
      <c r="C21" s="50">
        <v>13</v>
      </c>
      <c r="D21" s="50">
        <v>6</v>
      </c>
      <c r="E21" s="50">
        <v>6</v>
      </c>
      <c r="F21" s="50">
        <v>7</v>
      </c>
      <c r="G21" s="50">
        <v>6</v>
      </c>
      <c r="H21" s="50">
        <v>6</v>
      </c>
      <c r="I21" s="50">
        <v>4</v>
      </c>
      <c r="J21" s="50">
        <v>3</v>
      </c>
      <c r="K21" s="50">
        <v>1</v>
      </c>
      <c r="L21" s="50">
        <v>5</v>
      </c>
      <c r="M21" s="50">
        <v>2</v>
      </c>
    </row>
    <row r="22" spans="1:13">
      <c r="A22" s="66">
        <v>17</v>
      </c>
      <c r="B22" s="67" t="s">
        <v>38</v>
      </c>
      <c r="C22" s="50">
        <v>16</v>
      </c>
      <c r="D22" s="50">
        <v>6</v>
      </c>
      <c r="E22" s="50">
        <v>7</v>
      </c>
      <c r="F22" s="50">
        <v>7</v>
      </c>
      <c r="G22" s="50">
        <v>17</v>
      </c>
      <c r="H22" s="50">
        <v>9</v>
      </c>
      <c r="I22" s="50">
        <v>4</v>
      </c>
      <c r="J22" s="50">
        <v>6</v>
      </c>
      <c r="K22" s="50">
        <v>4</v>
      </c>
      <c r="L22" s="50">
        <v>6</v>
      </c>
      <c r="M22" s="50">
        <v>2</v>
      </c>
    </row>
    <row r="23" spans="1:13">
      <c r="A23" s="66">
        <v>18</v>
      </c>
      <c r="B23" s="67" t="s">
        <v>39</v>
      </c>
      <c r="C23" s="50">
        <v>14</v>
      </c>
      <c r="D23" s="50">
        <v>6</v>
      </c>
      <c r="E23" s="50">
        <v>6</v>
      </c>
      <c r="F23" s="50">
        <v>7</v>
      </c>
      <c r="G23" s="50">
        <v>18</v>
      </c>
      <c r="H23" s="50">
        <v>10</v>
      </c>
      <c r="I23" s="50">
        <v>4</v>
      </c>
      <c r="J23" s="50">
        <v>7</v>
      </c>
      <c r="K23" s="50">
        <v>2</v>
      </c>
      <c r="L23" s="50">
        <v>5</v>
      </c>
      <c r="M23" s="50">
        <v>1</v>
      </c>
    </row>
    <row r="24" spans="1:13">
      <c r="A24" s="66">
        <v>19</v>
      </c>
      <c r="B24" s="67" t="s">
        <v>40</v>
      </c>
      <c r="C24" s="50">
        <v>12</v>
      </c>
      <c r="D24" s="50">
        <v>4</v>
      </c>
      <c r="E24" s="50">
        <v>7</v>
      </c>
      <c r="F24" s="50">
        <v>7</v>
      </c>
      <c r="G24" s="50">
        <v>16</v>
      </c>
      <c r="H24" s="50">
        <v>11</v>
      </c>
      <c r="I24" s="50">
        <v>4</v>
      </c>
      <c r="J24" s="50">
        <v>6</v>
      </c>
      <c r="K24" s="50">
        <v>4</v>
      </c>
      <c r="L24" s="50">
        <v>7</v>
      </c>
      <c r="M24" s="50">
        <v>2</v>
      </c>
    </row>
    <row r="25" spans="1:13">
      <c r="A25" s="66">
        <v>20</v>
      </c>
      <c r="B25" s="67" t="s">
        <v>41</v>
      </c>
      <c r="C25" s="50">
        <v>8</v>
      </c>
      <c r="D25" s="50">
        <v>6</v>
      </c>
      <c r="E25" s="50">
        <v>7</v>
      </c>
      <c r="F25" s="50">
        <v>7</v>
      </c>
      <c r="G25" s="50">
        <v>11</v>
      </c>
      <c r="H25" s="50">
        <v>9</v>
      </c>
      <c r="I25" s="50">
        <v>4</v>
      </c>
      <c r="J25" s="50">
        <v>5</v>
      </c>
      <c r="K25" s="50">
        <v>3</v>
      </c>
      <c r="L25" s="50">
        <v>2</v>
      </c>
      <c r="M25" s="50">
        <v>2</v>
      </c>
    </row>
    <row r="26" spans="1:13">
      <c r="A26" s="66">
        <v>21</v>
      </c>
      <c r="B26" s="67" t="s">
        <v>42</v>
      </c>
      <c r="C26" s="50">
        <v>14</v>
      </c>
      <c r="D26" s="50">
        <v>6</v>
      </c>
      <c r="E26" s="50">
        <v>6</v>
      </c>
      <c r="F26" s="50">
        <v>7</v>
      </c>
      <c r="G26" s="50">
        <v>18</v>
      </c>
      <c r="H26" s="50">
        <v>11</v>
      </c>
      <c r="I26" s="50">
        <v>4</v>
      </c>
      <c r="J26" s="50">
        <v>7</v>
      </c>
      <c r="K26" s="50">
        <v>3</v>
      </c>
      <c r="L26" s="50">
        <v>6</v>
      </c>
      <c r="M26" s="50">
        <v>3</v>
      </c>
    </row>
    <row r="27" spans="1:13">
      <c r="A27" s="66">
        <v>22</v>
      </c>
      <c r="B27" s="67" t="s">
        <v>43</v>
      </c>
      <c r="C27" s="50">
        <v>10</v>
      </c>
      <c r="D27" s="50">
        <v>6</v>
      </c>
      <c r="E27" s="50">
        <v>6</v>
      </c>
      <c r="F27" s="50">
        <v>7</v>
      </c>
      <c r="G27" s="50">
        <v>13</v>
      </c>
      <c r="H27" s="50">
        <v>9</v>
      </c>
      <c r="I27" s="50">
        <v>4</v>
      </c>
      <c r="J27" s="50">
        <v>5</v>
      </c>
      <c r="K27" s="50">
        <v>2</v>
      </c>
      <c r="L27" s="50">
        <v>6</v>
      </c>
      <c r="M27" s="50">
        <v>2</v>
      </c>
    </row>
    <row r="28" spans="1:13">
      <c r="A28" s="66">
        <v>23</v>
      </c>
      <c r="B28" s="67" t="s">
        <v>44</v>
      </c>
      <c r="C28" s="50">
        <v>13</v>
      </c>
      <c r="D28" s="50">
        <v>6</v>
      </c>
      <c r="E28" s="50">
        <v>6</v>
      </c>
      <c r="F28" s="50">
        <v>5</v>
      </c>
      <c r="G28" s="50">
        <v>13</v>
      </c>
      <c r="H28" s="50">
        <v>9</v>
      </c>
      <c r="I28" s="50">
        <v>4</v>
      </c>
      <c r="J28" s="50">
        <v>7</v>
      </c>
      <c r="K28" s="50">
        <v>3</v>
      </c>
      <c r="L28" s="50">
        <v>6</v>
      </c>
      <c r="M28" s="50">
        <v>2</v>
      </c>
    </row>
    <row r="29" spans="1:13">
      <c r="A29" s="66">
        <v>24</v>
      </c>
      <c r="B29" s="67" t="s">
        <v>45</v>
      </c>
      <c r="C29" s="50">
        <v>15</v>
      </c>
      <c r="D29" s="50">
        <v>6</v>
      </c>
      <c r="E29" s="50">
        <v>6</v>
      </c>
      <c r="F29" s="50">
        <v>7</v>
      </c>
      <c r="G29" s="50">
        <v>19</v>
      </c>
      <c r="H29" s="50">
        <v>10</v>
      </c>
      <c r="I29" s="50">
        <v>4</v>
      </c>
      <c r="J29" s="50">
        <v>6</v>
      </c>
      <c r="K29" s="50">
        <v>3</v>
      </c>
      <c r="L29" s="50">
        <v>7</v>
      </c>
      <c r="M29" s="50">
        <v>2</v>
      </c>
    </row>
    <row r="30" spans="1:13">
      <c r="A30" s="66">
        <v>25</v>
      </c>
      <c r="B30" s="67" t="s">
        <v>46</v>
      </c>
      <c r="C30" s="50">
        <v>11</v>
      </c>
      <c r="D30" s="50">
        <v>6</v>
      </c>
      <c r="E30" s="50">
        <v>5</v>
      </c>
      <c r="F30" s="50">
        <v>7</v>
      </c>
      <c r="G30" s="50">
        <v>13</v>
      </c>
      <c r="H30" s="50">
        <v>9</v>
      </c>
      <c r="I30" s="50">
        <v>4</v>
      </c>
      <c r="J30" s="50">
        <v>4</v>
      </c>
      <c r="K30" s="50">
        <v>3</v>
      </c>
      <c r="L30" s="50">
        <v>4</v>
      </c>
      <c r="M30" s="50">
        <v>2</v>
      </c>
    </row>
    <row r="31" spans="1:13">
      <c r="A31" s="66">
        <v>26</v>
      </c>
      <c r="B31" s="69" t="s">
        <v>47</v>
      </c>
      <c r="C31" s="50">
        <v>8</v>
      </c>
      <c r="D31" s="50">
        <v>6</v>
      </c>
      <c r="E31" s="50">
        <v>6</v>
      </c>
      <c r="F31" s="50">
        <v>7</v>
      </c>
      <c r="G31" s="50">
        <v>13</v>
      </c>
      <c r="H31" s="50">
        <v>10</v>
      </c>
      <c r="I31" s="50">
        <v>4</v>
      </c>
      <c r="J31" s="50">
        <v>3</v>
      </c>
      <c r="K31" s="50">
        <v>2</v>
      </c>
      <c r="L31" s="50">
        <v>5</v>
      </c>
      <c r="M31" s="50">
        <v>2</v>
      </c>
    </row>
    <row r="32" ht="25.5" spans="1:13">
      <c r="A32" s="66">
        <v>27</v>
      </c>
      <c r="B32" s="68" t="s">
        <v>48</v>
      </c>
      <c r="C32" s="50">
        <v>12</v>
      </c>
      <c r="D32" s="50">
        <v>6</v>
      </c>
      <c r="E32" s="50">
        <v>6</v>
      </c>
      <c r="F32" s="50">
        <v>7</v>
      </c>
      <c r="G32" s="50">
        <v>11</v>
      </c>
      <c r="H32" s="50">
        <v>10</v>
      </c>
      <c r="I32" s="50">
        <v>4</v>
      </c>
      <c r="J32" s="50">
        <v>5</v>
      </c>
      <c r="K32" s="50">
        <v>3</v>
      </c>
      <c r="L32" s="50">
        <v>7</v>
      </c>
      <c r="M32" s="50">
        <v>3</v>
      </c>
    </row>
    <row r="33" spans="1:13">
      <c r="A33" s="66">
        <v>28</v>
      </c>
      <c r="B33" s="67" t="s">
        <v>49</v>
      </c>
      <c r="C33" s="50">
        <v>12</v>
      </c>
      <c r="D33" s="50">
        <v>6</v>
      </c>
      <c r="E33" s="50">
        <v>6</v>
      </c>
      <c r="F33" s="50">
        <v>7</v>
      </c>
      <c r="G33" s="50">
        <v>12</v>
      </c>
      <c r="H33" s="50">
        <v>10</v>
      </c>
      <c r="I33" s="50">
        <v>4</v>
      </c>
      <c r="J33" s="50">
        <v>6</v>
      </c>
      <c r="K33" s="50">
        <v>3</v>
      </c>
      <c r="L33" s="50">
        <v>7</v>
      </c>
      <c r="M33" s="50">
        <v>3</v>
      </c>
    </row>
    <row r="34" spans="1:13">
      <c r="A34" s="66">
        <v>29</v>
      </c>
      <c r="B34" s="67" t="s">
        <v>50</v>
      </c>
      <c r="C34" s="50">
        <v>12</v>
      </c>
      <c r="D34" s="50">
        <v>4</v>
      </c>
      <c r="E34" s="50">
        <v>6</v>
      </c>
      <c r="F34" s="50">
        <v>7</v>
      </c>
      <c r="G34" s="50">
        <v>15</v>
      </c>
      <c r="H34" s="50">
        <v>10</v>
      </c>
      <c r="I34" s="50">
        <v>4</v>
      </c>
      <c r="J34" s="50">
        <v>5</v>
      </c>
      <c r="K34" s="50">
        <v>4</v>
      </c>
      <c r="L34" s="50">
        <v>5</v>
      </c>
      <c r="M34" s="50">
        <v>1</v>
      </c>
    </row>
    <row r="35" spans="1:13">
      <c r="A35" s="66">
        <v>30</v>
      </c>
      <c r="B35" s="70" t="s">
        <v>51</v>
      </c>
      <c r="C35" s="50">
        <v>11</v>
      </c>
      <c r="D35" s="50">
        <v>6</v>
      </c>
      <c r="E35" s="50">
        <v>7</v>
      </c>
      <c r="F35" s="50">
        <v>7</v>
      </c>
      <c r="G35" s="50">
        <v>16</v>
      </c>
      <c r="H35" s="50">
        <v>11</v>
      </c>
      <c r="I35" s="50">
        <v>4</v>
      </c>
      <c r="J35" s="50">
        <v>6</v>
      </c>
      <c r="K35" s="50">
        <v>4</v>
      </c>
      <c r="L35" s="50">
        <v>7</v>
      </c>
      <c r="M35" s="50">
        <v>3</v>
      </c>
    </row>
    <row r="36" spans="1:13">
      <c r="A36" s="66">
        <v>31</v>
      </c>
      <c r="B36" s="67" t="s">
        <v>52</v>
      </c>
      <c r="C36" s="50">
        <v>15</v>
      </c>
      <c r="D36" s="50">
        <v>6</v>
      </c>
      <c r="E36" s="50">
        <v>2</v>
      </c>
      <c r="F36" s="50">
        <v>5</v>
      </c>
      <c r="G36" s="50">
        <v>16</v>
      </c>
      <c r="H36" s="50">
        <v>11</v>
      </c>
      <c r="I36" s="50">
        <v>4</v>
      </c>
      <c r="J36" s="50">
        <v>7</v>
      </c>
      <c r="K36" s="50">
        <v>4</v>
      </c>
      <c r="L36" s="50">
        <v>7</v>
      </c>
      <c r="M36" s="50">
        <v>3</v>
      </c>
    </row>
    <row r="37" spans="1:13">
      <c r="A37" s="66">
        <v>32</v>
      </c>
      <c r="B37" s="67" t="s">
        <v>53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1</v>
      </c>
      <c r="I37" s="50">
        <v>0</v>
      </c>
      <c r="J37" s="50">
        <v>0</v>
      </c>
      <c r="K37" s="50">
        <v>0</v>
      </c>
      <c r="L37" s="50">
        <v>0</v>
      </c>
      <c r="M37" s="50">
        <v>1</v>
      </c>
    </row>
    <row r="38" spans="1:13">
      <c r="A38" s="66">
        <v>33</v>
      </c>
      <c r="B38" s="67" t="s">
        <v>54</v>
      </c>
      <c r="C38" s="50">
        <v>15</v>
      </c>
      <c r="D38" s="50">
        <v>2</v>
      </c>
      <c r="E38" s="50">
        <v>4</v>
      </c>
      <c r="F38" s="50">
        <v>5</v>
      </c>
      <c r="G38" s="50">
        <v>14</v>
      </c>
      <c r="H38" s="50">
        <v>9</v>
      </c>
      <c r="I38" s="50">
        <v>4</v>
      </c>
      <c r="J38" s="50">
        <v>2</v>
      </c>
      <c r="K38" s="50">
        <v>2</v>
      </c>
      <c r="L38" s="50">
        <v>2</v>
      </c>
      <c r="M38" s="50">
        <v>2</v>
      </c>
    </row>
    <row r="39" spans="1:13">
      <c r="A39" s="66">
        <v>34</v>
      </c>
      <c r="B39" s="67" t="s">
        <v>55</v>
      </c>
      <c r="C39" s="50">
        <v>12</v>
      </c>
      <c r="D39" s="50">
        <v>4</v>
      </c>
      <c r="E39" s="50">
        <v>5</v>
      </c>
      <c r="F39" s="50">
        <v>7</v>
      </c>
      <c r="G39" s="50">
        <v>13</v>
      </c>
      <c r="H39" s="50">
        <v>10</v>
      </c>
      <c r="I39" s="50">
        <v>4</v>
      </c>
      <c r="J39" s="50">
        <v>7</v>
      </c>
      <c r="K39" s="50">
        <v>3</v>
      </c>
      <c r="L39" s="50">
        <v>6</v>
      </c>
      <c r="M39" s="50">
        <v>2</v>
      </c>
    </row>
    <row r="40" spans="1:13">
      <c r="A40" s="66">
        <v>35</v>
      </c>
      <c r="B40" s="67" t="s">
        <v>56</v>
      </c>
      <c r="C40" s="50">
        <v>16</v>
      </c>
      <c r="D40" s="50">
        <v>4</v>
      </c>
      <c r="E40" s="50">
        <v>3</v>
      </c>
      <c r="F40" s="50">
        <v>7</v>
      </c>
      <c r="G40" s="50">
        <v>20</v>
      </c>
      <c r="H40" s="50">
        <v>12</v>
      </c>
      <c r="I40" s="50">
        <v>4</v>
      </c>
      <c r="J40" s="50">
        <v>7</v>
      </c>
      <c r="K40" s="50">
        <v>4</v>
      </c>
      <c r="L40" s="50">
        <v>7</v>
      </c>
      <c r="M40" s="50">
        <v>2</v>
      </c>
    </row>
    <row r="41" spans="1:13">
      <c r="A41" s="66">
        <v>36</v>
      </c>
      <c r="B41" s="67" t="s">
        <v>57</v>
      </c>
      <c r="C41" s="50">
        <v>8</v>
      </c>
      <c r="D41" s="50">
        <v>4</v>
      </c>
      <c r="E41" s="50">
        <v>5</v>
      </c>
      <c r="F41" s="50">
        <v>5</v>
      </c>
      <c r="G41" s="50">
        <v>13</v>
      </c>
      <c r="H41" s="50">
        <v>11</v>
      </c>
      <c r="I41" s="50">
        <v>4</v>
      </c>
      <c r="J41" s="50">
        <v>6</v>
      </c>
      <c r="K41" s="50">
        <v>2</v>
      </c>
      <c r="L41" s="50">
        <v>7</v>
      </c>
      <c r="M41" s="50">
        <v>2</v>
      </c>
    </row>
    <row r="42" spans="1:13">
      <c r="A42" s="66">
        <v>37</v>
      </c>
      <c r="B42" s="67" t="s">
        <v>58</v>
      </c>
      <c r="C42" s="50">
        <v>16</v>
      </c>
      <c r="D42" s="50">
        <v>6</v>
      </c>
      <c r="E42" s="50">
        <v>5</v>
      </c>
      <c r="F42" s="50">
        <v>5</v>
      </c>
      <c r="G42" s="50">
        <v>18</v>
      </c>
      <c r="H42" s="50">
        <v>11</v>
      </c>
      <c r="I42" s="50">
        <v>4</v>
      </c>
      <c r="J42" s="50">
        <v>6</v>
      </c>
      <c r="K42" s="50">
        <v>3</v>
      </c>
      <c r="L42" s="50">
        <v>6</v>
      </c>
      <c r="M42" s="50">
        <v>2</v>
      </c>
    </row>
    <row r="43" spans="1:13">
      <c r="A43" s="66">
        <v>38</v>
      </c>
      <c r="B43" s="67" t="s">
        <v>59</v>
      </c>
      <c r="C43" s="50">
        <v>16</v>
      </c>
      <c r="D43" s="50">
        <v>4</v>
      </c>
      <c r="E43" s="50">
        <v>6</v>
      </c>
      <c r="F43" s="50">
        <v>7</v>
      </c>
      <c r="G43" s="50">
        <v>20</v>
      </c>
      <c r="H43" s="50">
        <v>11</v>
      </c>
      <c r="I43" s="50">
        <v>4</v>
      </c>
      <c r="J43" s="50">
        <v>8</v>
      </c>
      <c r="K43" s="50">
        <v>3</v>
      </c>
      <c r="L43" s="50">
        <v>8</v>
      </c>
      <c r="M43" s="50">
        <v>3</v>
      </c>
    </row>
    <row r="44" spans="1:13">
      <c r="A44" s="66">
        <v>39</v>
      </c>
      <c r="B44" s="67" t="s">
        <v>60</v>
      </c>
      <c r="C44" s="50">
        <v>12</v>
      </c>
      <c r="D44" s="50">
        <v>6</v>
      </c>
      <c r="E44" s="50">
        <v>2</v>
      </c>
      <c r="F44" s="50">
        <v>4</v>
      </c>
      <c r="G44" s="50">
        <v>19</v>
      </c>
      <c r="H44" s="50">
        <v>11</v>
      </c>
      <c r="I44" s="50">
        <v>4</v>
      </c>
      <c r="J44" s="50">
        <v>6</v>
      </c>
      <c r="K44" s="50">
        <v>3</v>
      </c>
      <c r="L44" s="50">
        <v>7</v>
      </c>
      <c r="M44" s="50">
        <v>3</v>
      </c>
    </row>
    <row r="45" ht="25.5" spans="1:13">
      <c r="A45" s="66">
        <v>40</v>
      </c>
      <c r="B45" s="68" t="s">
        <v>61</v>
      </c>
      <c r="C45" s="50">
        <v>9</v>
      </c>
      <c r="D45" s="50">
        <v>4</v>
      </c>
      <c r="E45" s="50">
        <v>6</v>
      </c>
      <c r="F45" s="50">
        <v>2</v>
      </c>
      <c r="G45" s="50">
        <v>16</v>
      </c>
      <c r="H45" s="50">
        <v>10</v>
      </c>
      <c r="I45" s="50">
        <v>4</v>
      </c>
      <c r="J45" s="50">
        <v>6</v>
      </c>
      <c r="K45" s="50">
        <v>2</v>
      </c>
      <c r="L45" s="50">
        <v>5</v>
      </c>
      <c r="M45" s="50">
        <v>3</v>
      </c>
    </row>
    <row r="46" spans="1:13">
      <c r="A46" s="66">
        <v>41</v>
      </c>
      <c r="B46" s="67" t="s">
        <v>62</v>
      </c>
      <c r="C46" s="50">
        <v>15</v>
      </c>
      <c r="D46" s="50">
        <v>6</v>
      </c>
      <c r="E46" s="50">
        <v>6</v>
      </c>
      <c r="F46" s="50">
        <v>7</v>
      </c>
      <c r="G46" s="50">
        <v>16</v>
      </c>
      <c r="H46" s="50">
        <v>12</v>
      </c>
      <c r="I46" s="50">
        <v>4</v>
      </c>
      <c r="J46" s="50">
        <v>8</v>
      </c>
      <c r="K46" s="50">
        <v>4</v>
      </c>
      <c r="L46" s="50">
        <v>7</v>
      </c>
      <c r="M46" s="50">
        <v>3</v>
      </c>
    </row>
    <row r="47" spans="1:13">
      <c r="A47" s="66">
        <v>42</v>
      </c>
      <c r="B47" s="67" t="s">
        <v>63</v>
      </c>
      <c r="C47" s="50">
        <v>14</v>
      </c>
      <c r="D47" s="50">
        <v>6</v>
      </c>
      <c r="E47" s="50">
        <v>6</v>
      </c>
      <c r="F47" s="50">
        <v>7</v>
      </c>
      <c r="G47" s="50">
        <v>20</v>
      </c>
      <c r="H47" s="50">
        <v>12</v>
      </c>
      <c r="I47" s="50">
        <v>4</v>
      </c>
      <c r="J47" s="50">
        <v>8</v>
      </c>
      <c r="K47" s="50">
        <v>4</v>
      </c>
      <c r="L47" s="50">
        <v>7</v>
      </c>
      <c r="M47" s="50">
        <v>3</v>
      </c>
    </row>
    <row r="48" spans="1:13">
      <c r="A48" s="66">
        <v>43</v>
      </c>
      <c r="B48" s="67" t="s">
        <v>64</v>
      </c>
      <c r="C48" s="50">
        <v>15</v>
      </c>
      <c r="D48" s="50">
        <v>6</v>
      </c>
      <c r="F48" s="50">
        <v>7</v>
      </c>
      <c r="G48" s="50">
        <v>16</v>
      </c>
      <c r="H48" s="50">
        <v>11</v>
      </c>
      <c r="I48" s="50">
        <v>4</v>
      </c>
      <c r="J48" s="50">
        <v>7</v>
      </c>
      <c r="K48" s="50">
        <v>3</v>
      </c>
      <c r="L48" s="50">
        <v>5</v>
      </c>
      <c r="M48" s="50">
        <v>3</v>
      </c>
    </row>
    <row r="49" spans="1:13">
      <c r="A49" s="66">
        <v>44</v>
      </c>
      <c r="B49" s="67" t="s">
        <v>65</v>
      </c>
      <c r="C49" s="50">
        <v>13</v>
      </c>
      <c r="D49" s="50">
        <v>4</v>
      </c>
      <c r="E49" s="50">
        <v>5</v>
      </c>
      <c r="F49" s="50">
        <v>7</v>
      </c>
      <c r="G49" s="50">
        <v>18</v>
      </c>
      <c r="H49" s="50">
        <v>11</v>
      </c>
      <c r="I49" s="50">
        <v>4</v>
      </c>
      <c r="J49" s="50">
        <v>8</v>
      </c>
      <c r="K49" s="50">
        <v>4</v>
      </c>
      <c r="L49" s="50">
        <v>6</v>
      </c>
      <c r="M49" s="50">
        <v>2</v>
      </c>
    </row>
    <row r="50" spans="1:13">
      <c r="A50" s="66">
        <v>45</v>
      </c>
      <c r="B50" s="67" t="s">
        <v>66</v>
      </c>
      <c r="C50" s="50">
        <v>14</v>
      </c>
      <c r="D50" s="50">
        <v>6</v>
      </c>
      <c r="E50" s="50">
        <v>5</v>
      </c>
      <c r="F50" s="50">
        <v>4</v>
      </c>
      <c r="G50" s="50">
        <v>20</v>
      </c>
      <c r="H50" s="50">
        <v>12</v>
      </c>
      <c r="I50" s="50">
        <v>4</v>
      </c>
      <c r="J50" s="50">
        <v>8</v>
      </c>
      <c r="K50" s="50">
        <v>4</v>
      </c>
      <c r="L50" s="50">
        <v>7</v>
      </c>
      <c r="M50" s="50">
        <v>3</v>
      </c>
    </row>
    <row r="51" spans="1:13">
      <c r="A51" s="66">
        <v>46</v>
      </c>
      <c r="B51" s="67" t="s">
        <v>67</v>
      </c>
      <c r="C51" s="50">
        <v>14</v>
      </c>
      <c r="D51" s="50">
        <v>6</v>
      </c>
      <c r="E51" s="50">
        <v>4</v>
      </c>
      <c r="F51" s="50">
        <v>4</v>
      </c>
      <c r="G51" s="50">
        <v>16</v>
      </c>
      <c r="H51" s="50">
        <v>11</v>
      </c>
      <c r="I51" s="50">
        <v>4</v>
      </c>
      <c r="J51" s="50">
        <v>7</v>
      </c>
      <c r="K51" s="50">
        <v>1</v>
      </c>
      <c r="L51" s="50">
        <v>5</v>
      </c>
      <c r="M51" s="50">
        <v>3</v>
      </c>
    </row>
    <row r="52" spans="1:13">
      <c r="A52" s="66">
        <v>47</v>
      </c>
      <c r="B52" s="69" t="s">
        <v>68</v>
      </c>
      <c r="C52" s="50">
        <v>14</v>
      </c>
      <c r="D52" s="50">
        <v>6</v>
      </c>
      <c r="E52" s="50">
        <v>6</v>
      </c>
      <c r="F52" s="50">
        <v>7</v>
      </c>
      <c r="G52" s="50">
        <v>17</v>
      </c>
      <c r="H52" s="50">
        <v>12</v>
      </c>
      <c r="I52" s="50">
        <v>4</v>
      </c>
      <c r="J52" s="50">
        <v>8</v>
      </c>
      <c r="K52" s="50">
        <v>4</v>
      </c>
      <c r="L52" s="50">
        <v>8</v>
      </c>
      <c r="M52" s="50">
        <v>3</v>
      </c>
    </row>
    <row r="53" spans="1:13">
      <c r="A53" s="66">
        <v>48</v>
      </c>
      <c r="B53" s="68" t="s">
        <v>69</v>
      </c>
      <c r="C53" s="50">
        <v>14</v>
      </c>
      <c r="D53" s="50">
        <v>6</v>
      </c>
      <c r="E53" s="50">
        <v>3</v>
      </c>
      <c r="F53" s="50">
        <v>2</v>
      </c>
      <c r="G53" s="50">
        <v>16</v>
      </c>
      <c r="H53" s="50">
        <v>9</v>
      </c>
      <c r="I53" s="50">
        <v>4</v>
      </c>
      <c r="J53" s="50">
        <v>5</v>
      </c>
      <c r="K53" s="50">
        <v>3</v>
      </c>
      <c r="L53" s="50">
        <v>4</v>
      </c>
      <c r="M53" s="50">
        <v>3</v>
      </c>
    </row>
    <row r="54" spans="1:13">
      <c r="A54" s="66">
        <v>49</v>
      </c>
      <c r="B54" s="67" t="s">
        <v>70</v>
      </c>
      <c r="C54" s="50">
        <v>11</v>
      </c>
      <c r="D54" s="50">
        <v>6</v>
      </c>
      <c r="E54" s="50">
        <v>6</v>
      </c>
      <c r="F54" s="50">
        <v>7</v>
      </c>
      <c r="G54" s="50">
        <v>20</v>
      </c>
      <c r="H54" s="50">
        <v>12</v>
      </c>
      <c r="I54" s="50">
        <v>4</v>
      </c>
      <c r="J54" s="50">
        <v>8</v>
      </c>
      <c r="K54" s="50">
        <v>4</v>
      </c>
      <c r="L54" s="50">
        <v>6</v>
      </c>
      <c r="M54" s="50">
        <v>3</v>
      </c>
    </row>
    <row r="55" spans="1:13">
      <c r="A55" s="66">
        <v>50</v>
      </c>
      <c r="B55" s="67" t="s">
        <v>71</v>
      </c>
      <c r="C55" s="50">
        <v>15</v>
      </c>
      <c r="D55" s="50">
        <v>2</v>
      </c>
      <c r="E55" s="50">
        <v>3</v>
      </c>
      <c r="F55" s="50">
        <v>5</v>
      </c>
      <c r="G55" s="50">
        <v>11</v>
      </c>
      <c r="H55" s="50">
        <v>10</v>
      </c>
      <c r="I55" s="50">
        <v>4</v>
      </c>
      <c r="J55" s="50">
        <v>5</v>
      </c>
      <c r="K55" s="50">
        <v>1</v>
      </c>
      <c r="L55" s="50">
        <v>3</v>
      </c>
      <c r="M55" s="50">
        <v>3</v>
      </c>
    </row>
    <row r="56" spans="1:13">
      <c r="A56" s="66">
        <v>51</v>
      </c>
      <c r="B56" s="67" t="s">
        <v>72</v>
      </c>
      <c r="C56" s="50">
        <v>11</v>
      </c>
      <c r="D56" s="50">
        <v>2</v>
      </c>
      <c r="E56" s="50">
        <v>6</v>
      </c>
      <c r="F56" s="50">
        <v>7</v>
      </c>
      <c r="G56" s="50">
        <v>13</v>
      </c>
      <c r="H56" s="50">
        <v>10</v>
      </c>
      <c r="I56" s="50">
        <v>4</v>
      </c>
      <c r="J56" s="50">
        <v>4</v>
      </c>
      <c r="K56" s="50">
        <v>3</v>
      </c>
      <c r="L56" s="50">
        <v>4</v>
      </c>
      <c r="M56" s="50">
        <v>3</v>
      </c>
    </row>
    <row r="57" spans="1:13">
      <c r="A57" s="66">
        <v>52</v>
      </c>
      <c r="B57" s="67" t="s">
        <v>73</v>
      </c>
      <c r="C57" s="50">
        <v>12</v>
      </c>
      <c r="D57" s="50">
        <v>6</v>
      </c>
      <c r="E57" s="50">
        <v>6</v>
      </c>
      <c r="F57" s="50">
        <v>7</v>
      </c>
      <c r="G57" s="50">
        <v>18</v>
      </c>
      <c r="H57" s="50">
        <v>11</v>
      </c>
      <c r="I57" s="50">
        <v>4</v>
      </c>
      <c r="J57" s="50">
        <v>7</v>
      </c>
      <c r="K57" s="50">
        <v>4</v>
      </c>
      <c r="L57" s="50">
        <v>5</v>
      </c>
      <c r="M57" s="50">
        <v>3</v>
      </c>
    </row>
    <row r="58" spans="1:13">
      <c r="A58" s="66">
        <v>53</v>
      </c>
      <c r="B58" s="67" t="s">
        <v>74</v>
      </c>
      <c r="C58" s="50">
        <v>14</v>
      </c>
      <c r="D58" s="50">
        <v>4</v>
      </c>
      <c r="E58" s="50">
        <v>5</v>
      </c>
      <c r="F58" s="50">
        <v>5</v>
      </c>
      <c r="G58" s="50">
        <v>17</v>
      </c>
      <c r="H58" s="50">
        <v>8</v>
      </c>
      <c r="I58" s="50">
        <v>4</v>
      </c>
      <c r="J58" s="50">
        <v>6</v>
      </c>
      <c r="K58" s="50">
        <v>4</v>
      </c>
      <c r="L58" s="50">
        <v>6</v>
      </c>
      <c r="M58" s="50">
        <v>3</v>
      </c>
    </row>
    <row r="59" spans="1:13">
      <c r="A59" s="66">
        <v>54</v>
      </c>
      <c r="B59" s="67" t="s">
        <v>75</v>
      </c>
      <c r="C59" s="50">
        <v>16</v>
      </c>
      <c r="D59" s="50">
        <v>4</v>
      </c>
      <c r="E59" s="50">
        <v>6</v>
      </c>
      <c r="F59" s="50">
        <v>7</v>
      </c>
      <c r="G59" s="50">
        <v>13</v>
      </c>
      <c r="H59" s="50">
        <v>10</v>
      </c>
      <c r="I59" s="50">
        <v>4</v>
      </c>
      <c r="J59" s="50">
        <v>7</v>
      </c>
      <c r="K59" s="50">
        <v>3</v>
      </c>
      <c r="L59" s="50">
        <v>8</v>
      </c>
      <c r="M59" s="50">
        <v>3</v>
      </c>
    </row>
    <row r="60" spans="1:13">
      <c r="A60" s="66">
        <v>55</v>
      </c>
      <c r="B60" s="67" t="s">
        <v>76</v>
      </c>
      <c r="C60" s="50">
        <v>15</v>
      </c>
      <c r="E60" s="50">
        <v>5</v>
      </c>
      <c r="F60" s="50">
        <v>7</v>
      </c>
      <c r="G60" s="50">
        <v>8</v>
      </c>
      <c r="H60" s="50">
        <v>7</v>
      </c>
      <c r="I60" s="50">
        <v>4</v>
      </c>
      <c r="J60" s="50">
        <v>4</v>
      </c>
      <c r="K60" s="50">
        <v>1</v>
      </c>
      <c r="L60" s="50">
        <v>5</v>
      </c>
      <c r="M60" s="50">
        <v>2</v>
      </c>
    </row>
    <row r="61" spans="1:13">
      <c r="A61" s="66">
        <v>56</v>
      </c>
      <c r="B61" s="67" t="s">
        <v>77</v>
      </c>
      <c r="C61" s="50">
        <v>15</v>
      </c>
      <c r="D61" s="50">
        <v>6</v>
      </c>
      <c r="E61" s="50">
        <v>6</v>
      </c>
      <c r="F61" s="50">
        <v>7</v>
      </c>
      <c r="G61" s="50">
        <v>15</v>
      </c>
      <c r="H61" s="50">
        <v>11</v>
      </c>
      <c r="I61" s="50">
        <v>4</v>
      </c>
      <c r="J61" s="50">
        <v>6</v>
      </c>
      <c r="K61" s="50">
        <v>3</v>
      </c>
      <c r="L61" s="50">
        <v>6</v>
      </c>
      <c r="M61" s="50">
        <v>3</v>
      </c>
    </row>
    <row r="62" spans="1:13">
      <c r="A62" s="66">
        <v>57</v>
      </c>
      <c r="B62" s="67" t="s">
        <v>78</v>
      </c>
      <c r="C62" s="50">
        <v>12</v>
      </c>
      <c r="D62" s="50">
        <v>6</v>
      </c>
      <c r="E62" s="50">
        <v>5</v>
      </c>
      <c r="F62" s="50">
        <v>7</v>
      </c>
      <c r="G62" s="50">
        <v>12</v>
      </c>
      <c r="H62" s="50">
        <v>9</v>
      </c>
      <c r="I62" s="50">
        <v>4</v>
      </c>
      <c r="J62" s="50">
        <v>6</v>
      </c>
      <c r="K62" s="50">
        <v>3</v>
      </c>
      <c r="L62" s="50">
        <v>4</v>
      </c>
      <c r="M62" s="50">
        <v>2</v>
      </c>
    </row>
    <row r="63" spans="1:13">
      <c r="A63" s="66">
        <v>58</v>
      </c>
      <c r="B63" s="71" t="s">
        <v>79</v>
      </c>
      <c r="C63" s="50">
        <v>15</v>
      </c>
      <c r="D63" s="50">
        <v>4</v>
      </c>
      <c r="E63" s="50">
        <v>5</v>
      </c>
      <c r="F63" s="50">
        <v>7</v>
      </c>
      <c r="G63" s="50">
        <v>13</v>
      </c>
      <c r="H63" s="50">
        <v>9</v>
      </c>
      <c r="I63" s="50">
        <v>4</v>
      </c>
      <c r="J63" s="50">
        <v>6</v>
      </c>
      <c r="K63" s="50">
        <v>3</v>
      </c>
      <c r="L63" s="50">
        <v>6</v>
      </c>
      <c r="M63" s="50">
        <v>2</v>
      </c>
    </row>
  </sheetData>
  <mergeCells count="9">
    <mergeCell ref="A1:M1"/>
    <mergeCell ref="A2:M2"/>
    <mergeCell ref="C3:D3"/>
    <mergeCell ref="E3:F3"/>
    <mergeCell ref="H3:I3"/>
    <mergeCell ref="J3:K3"/>
    <mergeCell ref="L3:M3"/>
    <mergeCell ref="A3:A5"/>
    <mergeCell ref="B3:B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5"/>
  <sheetViews>
    <sheetView topLeftCell="B17" workbookViewId="0">
      <selection activeCell="V6" sqref="V6:V63"/>
    </sheetView>
  </sheetViews>
  <sheetFormatPr defaultColWidth="9" defaultRowHeight="15"/>
  <cols>
    <col min="1" max="1" width="5.28571428571429" hidden="1" customWidth="1"/>
    <col min="2" max="2" width="3.14285714285714" style="1" customWidth="1"/>
    <col min="3" max="3" width="25.1428571428571" customWidth="1"/>
    <col min="4" max="6" width="5.57142857142857" customWidth="1"/>
    <col min="7" max="7" width="5.71428571428571" customWidth="1"/>
    <col min="8" max="8" width="5.57142857142857" customWidth="1"/>
    <col min="9" max="9" width="5.71428571428571" customWidth="1"/>
    <col min="10" max="10" width="5.57142857142857" customWidth="1"/>
    <col min="11" max="11" width="5.71428571428571" customWidth="1"/>
    <col min="12" max="12" width="5.57142857142857" customWidth="1"/>
    <col min="13" max="13" width="5.71428571428571" customWidth="1"/>
    <col min="14" max="14" width="5.57142857142857" customWidth="1"/>
    <col min="15" max="15" width="5.71428571428571" customWidth="1"/>
    <col min="16" max="16" width="5.57142857142857" customWidth="1"/>
    <col min="17" max="17" width="6" customWidth="1"/>
    <col min="18" max="22" width="5.57142857142857" customWidth="1"/>
    <col min="23" max="23" width="5.71428571428571" customWidth="1"/>
    <col min="24" max="24" width="5.57142857142857" customWidth="1"/>
    <col min="25" max="25" width="5.85714285714286" customWidth="1"/>
    <col min="26" max="16384" width="9.14285714285714"/>
  </cols>
  <sheetData>
    <row r="1" ht="18" customHeight="1" spans="1:30">
      <c r="A1" s="2">
        <v>45633</v>
      </c>
      <c r="B1" s="78" t="s">
        <v>110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80"/>
      <c r="AA1" s="40"/>
      <c r="AB1" s="41"/>
      <c r="AC1" s="41"/>
      <c r="AD1" s="42"/>
    </row>
    <row r="2" ht="18" customHeight="1" spans="1:30">
      <c r="A2" s="4"/>
      <c r="B2" s="79" t="s">
        <v>202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81"/>
      <c r="AA2" s="43"/>
      <c r="AB2" s="41"/>
      <c r="AC2" s="41"/>
      <c r="AD2" s="42"/>
    </row>
    <row r="3" ht="18" customHeight="1" spans="1:25">
      <c r="A3" s="76" t="s">
        <v>2</v>
      </c>
      <c r="B3" s="6" t="s">
        <v>82</v>
      </c>
      <c r="C3" s="7" t="s">
        <v>3</v>
      </c>
      <c r="D3" s="8" t="s">
        <v>4</v>
      </c>
      <c r="E3" s="8"/>
      <c r="F3" s="8"/>
      <c r="G3" s="8"/>
      <c r="H3" s="8" t="s">
        <v>5</v>
      </c>
      <c r="I3" s="8"/>
      <c r="J3" s="8"/>
      <c r="K3" s="8"/>
      <c r="L3" s="8" t="s">
        <v>6</v>
      </c>
      <c r="M3" s="8"/>
      <c r="N3" s="8" t="s">
        <v>7</v>
      </c>
      <c r="O3" s="8"/>
      <c r="P3" s="8"/>
      <c r="Q3" s="8"/>
      <c r="R3" s="8" t="s">
        <v>8</v>
      </c>
      <c r="S3" s="8"/>
      <c r="T3" s="8"/>
      <c r="U3" s="8"/>
      <c r="V3" s="8" t="s">
        <v>9</v>
      </c>
      <c r="W3" s="8"/>
      <c r="X3" s="8"/>
      <c r="Y3" s="8"/>
    </row>
    <row r="4" ht="96" customHeight="1" spans="1:25">
      <c r="A4" s="21"/>
      <c r="B4" s="6"/>
      <c r="C4" s="7"/>
      <c r="D4" s="10" t="s">
        <v>203</v>
      </c>
      <c r="E4" s="10"/>
      <c r="F4" s="6" t="s">
        <v>204</v>
      </c>
      <c r="G4" s="6"/>
      <c r="H4" s="11" t="s">
        <v>205</v>
      </c>
      <c r="I4" s="11"/>
      <c r="J4" s="11" t="s">
        <v>206</v>
      </c>
      <c r="K4" s="11"/>
      <c r="L4" s="6" t="s">
        <v>207</v>
      </c>
      <c r="M4" s="6"/>
      <c r="N4" s="6" t="s">
        <v>208</v>
      </c>
      <c r="O4" s="6"/>
      <c r="P4" s="6" t="s">
        <v>209</v>
      </c>
      <c r="Q4" s="6"/>
      <c r="R4" s="11" t="s">
        <v>210</v>
      </c>
      <c r="S4" s="11"/>
      <c r="T4" s="11" t="s">
        <v>211</v>
      </c>
      <c r="U4" s="11"/>
      <c r="V4" s="6" t="s">
        <v>212</v>
      </c>
      <c r="W4" s="6"/>
      <c r="X4" s="36" t="s">
        <v>213</v>
      </c>
      <c r="Y4" s="36"/>
    </row>
    <row r="5" ht="34.5" customHeight="1" spans="1:25">
      <c r="A5" s="21"/>
      <c r="B5" s="6"/>
      <c r="C5" s="7"/>
      <c r="D5" s="12" t="s">
        <v>19</v>
      </c>
      <c r="E5" s="10" t="s">
        <v>122</v>
      </c>
      <c r="F5" s="12" t="s">
        <v>19</v>
      </c>
      <c r="G5" s="10" t="s">
        <v>122</v>
      </c>
      <c r="H5" s="12" t="s">
        <v>19</v>
      </c>
      <c r="I5" s="10" t="s">
        <v>122</v>
      </c>
      <c r="J5" s="12" t="s">
        <v>19</v>
      </c>
      <c r="K5" s="10" t="s">
        <v>122</v>
      </c>
      <c r="L5" s="12" t="s">
        <v>19</v>
      </c>
      <c r="M5" s="10" t="s">
        <v>122</v>
      </c>
      <c r="N5" s="12" t="s">
        <v>19</v>
      </c>
      <c r="O5" s="10" t="s">
        <v>122</v>
      </c>
      <c r="P5" s="12" t="s">
        <v>19</v>
      </c>
      <c r="Q5" s="10" t="s">
        <v>122</v>
      </c>
      <c r="R5" s="12" t="s">
        <v>19</v>
      </c>
      <c r="S5" s="10" t="s">
        <v>122</v>
      </c>
      <c r="T5" s="37" t="s">
        <v>19</v>
      </c>
      <c r="U5" s="10" t="s">
        <v>122</v>
      </c>
      <c r="V5" s="12" t="s">
        <v>19</v>
      </c>
      <c r="W5" s="10" t="s">
        <v>122</v>
      </c>
      <c r="X5" s="12" t="s">
        <v>19</v>
      </c>
      <c r="Y5" s="10" t="s">
        <v>122</v>
      </c>
    </row>
    <row r="6" ht="13" customHeight="1" spans="1:25">
      <c r="A6" s="66">
        <v>1</v>
      </c>
      <c r="B6" s="18">
        <v>1</v>
      </c>
      <c r="C6" s="22" t="s">
        <v>21</v>
      </c>
      <c r="D6" s="20">
        <f>SUM(CALCULATION!FO1:FR1)</f>
        <v>134</v>
      </c>
      <c r="E6" s="21">
        <f t="shared" ref="E6:E63" si="0">D6/195*100</f>
        <v>68.7179487179487</v>
      </c>
      <c r="F6" s="20">
        <f>SUM(CALCULATION!FT1:FW1)</f>
        <v>69</v>
      </c>
      <c r="G6" s="21">
        <f t="shared" ref="G6:G35" si="1">F6/95*100</f>
        <v>72.6315789473684</v>
      </c>
      <c r="H6" s="20">
        <f>SUM(CALCULATION!FY1:GA1)</f>
        <v>109</v>
      </c>
      <c r="I6" s="21">
        <f t="shared" ref="I6:I63" si="2">H6/158*100</f>
        <v>68.9873417721519</v>
      </c>
      <c r="J6" s="20">
        <f>SUM(CALCULATION!GD1:GG1)</f>
        <v>43</v>
      </c>
      <c r="K6" s="21">
        <f t="shared" ref="K6:K35" si="3">J6/50*100</f>
        <v>86</v>
      </c>
      <c r="L6" s="20">
        <f>SUM(CALCULATION!GI1:GL1)</f>
        <v>184</v>
      </c>
      <c r="M6" s="21">
        <f t="shared" ref="M6:M63" si="4">L6/228*100</f>
        <v>80.7017543859649</v>
      </c>
      <c r="N6" s="20">
        <f>SUM(CALCULATION!GN1:GQ1)</f>
        <v>152</v>
      </c>
      <c r="O6" s="21">
        <f t="shared" ref="O6:O63" si="5">N6/191*100</f>
        <v>79.5811518324607</v>
      </c>
      <c r="P6" s="20">
        <f>SUM(CALCULATION!GS1:GV1)</f>
        <v>63</v>
      </c>
      <c r="Q6" s="21">
        <f t="shared" ref="Q6:Q25" si="6">P6/74*100</f>
        <v>85.1351351351351</v>
      </c>
      <c r="R6" s="20">
        <f>SUM(CALCULATION!GX1:HA1)</f>
        <v>121</v>
      </c>
      <c r="S6" s="21">
        <f t="shared" ref="S6:S63" si="7">R6/174*100</f>
        <v>69.5402298850575</v>
      </c>
      <c r="T6" s="20">
        <f>SUM(CALCULATION!HC1:HF1)</f>
        <v>30</v>
      </c>
      <c r="U6" s="21">
        <f t="shared" ref="U6:U63" si="8">T6/38*100</f>
        <v>78.9473684210526</v>
      </c>
      <c r="V6" s="20">
        <f>SUM(CALCULATION!HH1:HK1)</f>
        <v>123</v>
      </c>
      <c r="W6" s="21">
        <f t="shared" ref="W6:W63" si="9">V6/188*100</f>
        <v>65.4255319148936</v>
      </c>
      <c r="X6" s="20">
        <f>SUM(CALCULATION!HM1:HP1)</f>
        <v>22</v>
      </c>
      <c r="Y6" s="21">
        <f t="shared" ref="Y6:Y25" si="10">X6/26*100</f>
        <v>84.6153846153846</v>
      </c>
    </row>
    <row r="7" ht="13" customHeight="1" spans="1:25">
      <c r="A7" s="66">
        <v>2</v>
      </c>
      <c r="B7" s="18">
        <v>2</v>
      </c>
      <c r="C7" s="19" t="s">
        <v>22</v>
      </c>
      <c r="D7" s="20">
        <f>SUM(CALCULATION!FO2:FR2)</f>
        <v>172</v>
      </c>
      <c r="E7" s="21">
        <f t="shared" si="0"/>
        <v>88.2051282051282</v>
      </c>
      <c r="F7" s="20">
        <f>SUM(CALCULATION!FT2:FW2)</f>
        <v>86</v>
      </c>
      <c r="G7" s="21">
        <f t="shared" si="1"/>
        <v>90.5263157894737</v>
      </c>
      <c r="H7" s="20">
        <f>SUM(CALCULATION!FY2:GA2)</f>
        <v>132</v>
      </c>
      <c r="I7" s="21">
        <f t="shared" si="2"/>
        <v>83.5443037974684</v>
      </c>
      <c r="J7" s="20">
        <f>SUM(CALCULATION!GD2:GG2)</f>
        <v>44</v>
      </c>
      <c r="K7" s="21">
        <f t="shared" si="3"/>
        <v>88</v>
      </c>
      <c r="L7" s="20">
        <f>SUM(CALCULATION!GI2:GL2)</f>
        <v>204</v>
      </c>
      <c r="M7" s="21">
        <f t="shared" si="4"/>
        <v>89.4736842105263</v>
      </c>
      <c r="N7" s="20">
        <f>SUM(CALCULATION!GN2:GQ2)</f>
        <v>173</v>
      </c>
      <c r="O7" s="21">
        <f t="shared" si="5"/>
        <v>90.5759162303665</v>
      </c>
      <c r="P7" s="20">
        <f>SUM(CALCULATION!GS2:GV2)</f>
        <v>72</v>
      </c>
      <c r="Q7" s="21">
        <f t="shared" si="6"/>
        <v>97.2972972972973</v>
      </c>
      <c r="R7" s="20">
        <f>SUM(CALCULATION!GX2:HA2)</f>
        <v>144</v>
      </c>
      <c r="S7" s="21">
        <f t="shared" si="7"/>
        <v>82.7586206896552</v>
      </c>
      <c r="T7" s="20">
        <f>SUM(CALCULATION!HC2:HF2)</f>
        <v>36</v>
      </c>
      <c r="U7" s="21">
        <f t="shared" si="8"/>
        <v>94.7368421052632</v>
      </c>
      <c r="V7" s="20">
        <f>SUM(CALCULATION!HH2:HK2)</f>
        <v>154</v>
      </c>
      <c r="W7" s="21">
        <f t="shared" si="9"/>
        <v>81.9148936170213</v>
      </c>
      <c r="X7" s="20">
        <f>SUM(CALCULATION!HM2:HP2)</f>
        <v>23</v>
      </c>
      <c r="Y7" s="21">
        <f t="shared" si="10"/>
        <v>88.4615384615385</v>
      </c>
    </row>
    <row r="8" ht="13" customHeight="1" spans="1:25">
      <c r="A8" s="66">
        <v>3</v>
      </c>
      <c r="B8" s="18">
        <v>3</v>
      </c>
      <c r="C8" s="22" t="s">
        <v>23</v>
      </c>
      <c r="D8" s="20">
        <f>SUM(CALCULATION!FO3:FR3)</f>
        <v>172</v>
      </c>
      <c r="E8" s="21">
        <f t="shared" si="0"/>
        <v>88.2051282051282</v>
      </c>
      <c r="F8" s="20">
        <f>SUM(CALCULATION!FT3:FW3)</f>
        <v>91</v>
      </c>
      <c r="G8" s="21">
        <f t="shared" si="1"/>
        <v>95.7894736842105</v>
      </c>
      <c r="H8" s="20">
        <f>SUM(CALCULATION!FY3:GA3)</f>
        <v>134</v>
      </c>
      <c r="I8" s="21">
        <f t="shared" si="2"/>
        <v>84.8101265822785</v>
      </c>
      <c r="J8" s="20">
        <f>SUM(CALCULATION!GD3:GG3)</f>
        <v>46</v>
      </c>
      <c r="K8" s="21">
        <f t="shared" si="3"/>
        <v>92</v>
      </c>
      <c r="L8" s="20">
        <f>SUM(CALCULATION!GI3:GL3)</f>
        <v>201</v>
      </c>
      <c r="M8" s="21">
        <f t="shared" si="4"/>
        <v>88.1578947368421</v>
      </c>
      <c r="N8" s="20">
        <f>SUM(CALCULATION!GN3:GQ3)</f>
        <v>169</v>
      </c>
      <c r="O8" s="21">
        <f t="shared" si="5"/>
        <v>88.4816753926702</v>
      </c>
      <c r="P8" s="20">
        <f>SUM(CALCULATION!GS3:GV3)</f>
        <v>74</v>
      </c>
      <c r="Q8" s="21">
        <f t="shared" si="6"/>
        <v>100</v>
      </c>
      <c r="R8" s="20">
        <f>SUM(CALCULATION!GX3:HA3)</f>
        <v>162</v>
      </c>
      <c r="S8" s="21">
        <f t="shared" si="7"/>
        <v>93.1034482758621</v>
      </c>
      <c r="T8" s="20">
        <f>SUM(CALCULATION!HC3:HF3)</f>
        <v>32</v>
      </c>
      <c r="U8" s="21">
        <f t="shared" si="8"/>
        <v>84.2105263157895</v>
      </c>
      <c r="V8" s="20">
        <f>SUM(CALCULATION!HH3:HK3)</f>
        <v>167</v>
      </c>
      <c r="W8" s="21">
        <f t="shared" si="9"/>
        <v>88.8297872340426</v>
      </c>
      <c r="X8" s="20">
        <f>SUM(CALCULATION!HM3:HP3)</f>
        <v>25</v>
      </c>
      <c r="Y8" s="21">
        <f t="shared" si="10"/>
        <v>96.1538461538462</v>
      </c>
    </row>
    <row r="9" ht="13" customHeight="1" spans="1:25">
      <c r="A9" s="66">
        <v>4</v>
      </c>
      <c r="B9" s="18">
        <v>4</v>
      </c>
      <c r="C9" s="22" t="s">
        <v>24</v>
      </c>
      <c r="D9" s="20">
        <f>SUM(CALCULATION!FO4:FR4)</f>
        <v>178</v>
      </c>
      <c r="E9" s="21">
        <f t="shared" si="0"/>
        <v>91.2820512820513</v>
      </c>
      <c r="F9" s="20">
        <f>SUM(CALCULATION!FT4:FW4)</f>
        <v>81</v>
      </c>
      <c r="G9" s="21">
        <f t="shared" si="1"/>
        <v>85.2631578947368</v>
      </c>
      <c r="H9" s="20">
        <f>SUM(CALCULATION!FY4:GA4)</f>
        <v>140</v>
      </c>
      <c r="I9" s="21">
        <f t="shared" si="2"/>
        <v>88.6075949367088</v>
      </c>
      <c r="J9" s="20">
        <f>SUM(CALCULATION!GD4:GG4)</f>
        <v>47</v>
      </c>
      <c r="K9" s="21">
        <f t="shared" si="3"/>
        <v>94</v>
      </c>
      <c r="L9" s="20">
        <f>SUM(CALCULATION!GI4:GL4)</f>
        <v>200</v>
      </c>
      <c r="M9" s="21">
        <f t="shared" si="4"/>
        <v>87.719298245614</v>
      </c>
      <c r="N9" s="20">
        <f>SUM(CALCULATION!GN4:GQ4)</f>
        <v>169</v>
      </c>
      <c r="O9" s="21">
        <f t="shared" si="5"/>
        <v>88.4816753926702</v>
      </c>
      <c r="P9" s="20">
        <f>SUM(CALCULATION!GS4:GV4)</f>
        <v>74</v>
      </c>
      <c r="Q9" s="21">
        <f t="shared" si="6"/>
        <v>100</v>
      </c>
      <c r="R9" s="20">
        <f>SUM(CALCULATION!GX4:HA4)</f>
        <v>154</v>
      </c>
      <c r="S9" s="21">
        <f t="shared" si="7"/>
        <v>88.5057471264368</v>
      </c>
      <c r="T9" s="20">
        <f>SUM(CALCULATION!HC4:HF4)</f>
        <v>31</v>
      </c>
      <c r="U9" s="21">
        <f t="shared" si="8"/>
        <v>81.5789473684211</v>
      </c>
      <c r="V9" s="20">
        <f>SUM(CALCULATION!HH4:HK4)</f>
        <v>159</v>
      </c>
      <c r="W9" s="21">
        <f t="shared" si="9"/>
        <v>84.5744680851064</v>
      </c>
      <c r="X9" s="20">
        <f>SUM(CALCULATION!HM4:HP4)</f>
        <v>21</v>
      </c>
      <c r="Y9" s="21">
        <f t="shared" si="10"/>
        <v>80.7692307692308</v>
      </c>
    </row>
    <row r="10" ht="13" customHeight="1" spans="1:25">
      <c r="A10" s="66">
        <v>5</v>
      </c>
      <c r="B10" s="18">
        <v>5</v>
      </c>
      <c r="C10" s="22" t="s">
        <v>25</v>
      </c>
      <c r="D10" s="20">
        <f>SUM(CALCULATION!FO5:FR5)</f>
        <v>184</v>
      </c>
      <c r="E10" s="21">
        <f t="shared" si="0"/>
        <v>94.3589743589744</v>
      </c>
      <c r="F10" s="20">
        <f>SUM(CALCULATION!FT5:FW5)</f>
        <v>85</v>
      </c>
      <c r="G10" s="21">
        <f t="shared" si="1"/>
        <v>89.4736842105263</v>
      </c>
      <c r="H10" s="20">
        <f>SUM(CALCULATION!FY5:GA5)</f>
        <v>141</v>
      </c>
      <c r="I10" s="21">
        <f t="shared" si="2"/>
        <v>89.2405063291139</v>
      </c>
      <c r="J10" s="20">
        <f>SUM(CALCULATION!GD5:GG5)</f>
        <v>47</v>
      </c>
      <c r="K10" s="21">
        <f t="shared" si="3"/>
        <v>94</v>
      </c>
      <c r="L10" s="20">
        <f>SUM(CALCULATION!GI5:GL5)</f>
        <v>207</v>
      </c>
      <c r="M10" s="21">
        <f t="shared" si="4"/>
        <v>90.7894736842105</v>
      </c>
      <c r="N10" s="20">
        <f>SUM(CALCULATION!GN5:GQ5)</f>
        <v>173</v>
      </c>
      <c r="O10" s="21">
        <f t="shared" si="5"/>
        <v>90.5759162303665</v>
      </c>
      <c r="P10" s="20">
        <f>SUM(CALCULATION!GS5:GV5)</f>
        <v>74</v>
      </c>
      <c r="Q10" s="21">
        <f t="shared" si="6"/>
        <v>100</v>
      </c>
      <c r="R10" s="20">
        <f>SUM(CALCULATION!GX5:HA5)</f>
        <v>159</v>
      </c>
      <c r="S10" s="21">
        <f t="shared" si="7"/>
        <v>91.3793103448276</v>
      </c>
      <c r="T10" s="20">
        <f>SUM(CALCULATION!HC5:HF5)</f>
        <v>31</v>
      </c>
      <c r="U10" s="21">
        <f t="shared" si="8"/>
        <v>81.5789473684211</v>
      </c>
      <c r="V10" s="20">
        <f>SUM(CALCULATION!HH5:HK5)</f>
        <v>176</v>
      </c>
      <c r="W10" s="21">
        <f t="shared" si="9"/>
        <v>93.6170212765958</v>
      </c>
      <c r="X10" s="20">
        <f>SUM(CALCULATION!HM5:HP5)</f>
        <v>23</v>
      </c>
      <c r="Y10" s="21">
        <f t="shared" si="10"/>
        <v>88.4615384615385</v>
      </c>
    </row>
    <row r="11" ht="13" customHeight="1" spans="1:25">
      <c r="A11" s="66">
        <v>6</v>
      </c>
      <c r="B11" s="18">
        <v>6</v>
      </c>
      <c r="C11" s="22" t="s">
        <v>26</v>
      </c>
      <c r="D11" s="20">
        <f>SUM(CALCULATION!FO6:FR6)</f>
        <v>183</v>
      </c>
      <c r="E11" s="21">
        <f t="shared" si="0"/>
        <v>93.8461538461538</v>
      </c>
      <c r="F11" s="20">
        <f>SUM(CALCULATION!FT6:FW6)</f>
        <v>81</v>
      </c>
      <c r="G11" s="21">
        <f t="shared" si="1"/>
        <v>85.2631578947368</v>
      </c>
      <c r="H11" s="20">
        <f>SUM(CALCULATION!FY6:GA6)</f>
        <v>146</v>
      </c>
      <c r="I11" s="21">
        <f t="shared" si="2"/>
        <v>92.4050632911392</v>
      </c>
      <c r="J11" s="20">
        <f>SUM(CALCULATION!GD6:GG6)</f>
        <v>47</v>
      </c>
      <c r="K11" s="21">
        <f t="shared" si="3"/>
        <v>94</v>
      </c>
      <c r="L11" s="20">
        <f>SUM(CALCULATION!GI6:GL6)</f>
        <v>211</v>
      </c>
      <c r="M11" s="21">
        <f t="shared" si="4"/>
        <v>92.5438596491228</v>
      </c>
      <c r="N11" s="20">
        <f>SUM(CALCULATION!GN6:GQ6)</f>
        <v>181</v>
      </c>
      <c r="O11" s="21">
        <f t="shared" si="5"/>
        <v>94.7643979057592</v>
      </c>
      <c r="P11" s="20">
        <f>SUM(CALCULATION!GS6:GV6)</f>
        <v>72</v>
      </c>
      <c r="Q11" s="21">
        <f t="shared" si="6"/>
        <v>97.2972972972973</v>
      </c>
      <c r="R11" s="20">
        <f>SUM(CALCULATION!GX6:HA6)</f>
        <v>163</v>
      </c>
      <c r="S11" s="21">
        <f t="shared" si="7"/>
        <v>93.6781609195402</v>
      </c>
      <c r="T11" s="20">
        <f>SUM(CALCULATION!HC6:HF6)</f>
        <v>38</v>
      </c>
      <c r="U11" s="21">
        <f t="shared" si="8"/>
        <v>100</v>
      </c>
      <c r="V11" s="20">
        <f>SUM(CALCULATION!HH6:HK6)</f>
        <v>171</v>
      </c>
      <c r="W11" s="21">
        <f t="shared" si="9"/>
        <v>90.9574468085106</v>
      </c>
      <c r="X11" s="20">
        <f>SUM(CALCULATION!HM6:HP6)</f>
        <v>24</v>
      </c>
      <c r="Y11" s="21">
        <f t="shared" si="10"/>
        <v>92.3076923076923</v>
      </c>
    </row>
    <row r="12" ht="13" customHeight="1" spans="1:25">
      <c r="A12" s="66">
        <v>7</v>
      </c>
      <c r="B12" s="18">
        <v>7</v>
      </c>
      <c r="C12" s="22" t="s">
        <v>28</v>
      </c>
      <c r="D12" s="20">
        <f>SUM(CALCULATION!FO7:FR7)</f>
        <v>184</v>
      </c>
      <c r="E12" s="21">
        <f t="shared" si="0"/>
        <v>94.3589743589744</v>
      </c>
      <c r="F12" s="20">
        <f>SUM(CALCULATION!FT7:FW7)</f>
        <v>88</v>
      </c>
      <c r="G12" s="21">
        <f t="shared" si="1"/>
        <v>92.6315789473684</v>
      </c>
      <c r="H12" s="20">
        <f>SUM(CALCULATION!FY7:GA7)</f>
        <v>140</v>
      </c>
      <c r="I12" s="21">
        <f t="shared" si="2"/>
        <v>88.6075949367088</v>
      </c>
      <c r="J12" s="20">
        <f>SUM(CALCULATION!GD7:GG7)</f>
        <v>48</v>
      </c>
      <c r="K12" s="21">
        <f t="shared" si="3"/>
        <v>96</v>
      </c>
      <c r="L12" s="20">
        <f>SUM(CALCULATION!GI7:GL7)</f>
        <v>218</v>
      </c>
      <c r="M12" s="21">
        <f t="shared" si="4"/>
        <v>95.6140350877193</v>
      </c>
      <c r="N12" s="20">
        <f>SUM(CALCULATION!GN7:GQ7)</f>
        <v>182</v>
      </c>
      <c r="O12" s="21">
        <f t="shared" si="5"/>
        <v>95.2879581151832</v>
      </c>
      <c r="P12" s="20">
        <f>SUM(CALCULATION!GS7:GV7)</f>
        <v>74</v>
      </c>
      <c r="Q12" s="21">
        <f t="shared" si="6"/>
        <v>100</v>
      </c>
      <c r="R12" s="20">
        <f>SUM(CALCULATION!GX7:HA7)</f>
        <v>166</v>
      </c>
      <c r="S12" s="21">
        <f t="shared" si="7"/>
        <v>95.4022988505747</v>
      </c>
      <c r="T12" s="20">
        <f>SUM(CALCULATION!HC7:HF7)</f>
        <v>34</v>
      </c>
      <c r="U12" s="21">
        <f t="shared" si="8"/>
        <v>89.4736842105263</v>
      </c>
      <c r="V12" s="20">
        <f>SUM(CALCULATION!HH7:HK7)</f>
        <v>168</v>
      </c>
      <c r="W12" s="21">
        <f t="shared" si="9"/>
        <v>89.3617021276596</v>
      </c>
      <c r="X12" s="20">
        <f>SUM(CALCULATION!HM7:HP7)</f>
        <v>25</v>
      </c>
      <c r="Y12" s="21">
        <f t="shared" si="10"/>
        <v>96.1538461538462</v>
      </c>
    </row>
    <row r="13" ht="13" customHeight="1" spans="1:25">
      <c r="A13" s="66">
        <v>8</v>
      </c>
      <c r="B13" s="18">
        <v>8</v>
      </c>
      <c r="C13" s="22" t="s">
        <v>29</v>
      </c>
      <c r="D13" s="20">
        <f>SUM(CALCULATION!FO8:FR8)</f>
        <v>179</v>
      </c>
      <c r="E13" s="21">
        <f t="shared" si="0"/>
        <v>91.7948717948718</v>
      </c>
      <c r="F13" s="20">
        <f>SUM(CALCULATION!FT8:FW8)</f>
        <v>81</v>
      </c>
      <c r="G13" s="21">
        <f t="shared" si="1"/>
        <v>85.2631578947368</v>
      </c>
      <c r="H13" s="20">
        <f>SUM(CALCULATION!FY8:GA8)</f>
        <v>141</v>
      </c>
      <c r="I13" s="21">
        <f t="shared" si="2"/>
        <v>89.2405063291139</v>
      </c>
      <c r="J13" s="20">
        <f>SUM(CALCULATION!GD8:GG8)</f>
        <v>43</v>
      </c>
      <c r="K13" s="21">
        <f t="shared" si="3"/>
        <v>86</v>
      </c>
      <c r="L13" s="20">
        <f>SUM(CALCULATION!GI8:GL8)</f>
        <v>187</v>
      </c>
      <c r="M13" s="21">
        <f t="shared" si="4"/>
        <v>82.0175438596491</v>
      </c>
      <c r="N13" s="20">
        <f>SUM(CALCULATION!GN8:GQ8)</f>
        <v>167</v>
      </c>
      <c r="O13" s="21">
        <f t="shared" si="5"/>
        <v>87.434554973822</v>
      </c>
      <c r="P13" s="20">
        <f>SUM(CALCULATION!GS8:GV8)</f>
        <v>68</v>
      </c>
      <c r="Q13" s="21">
        <f t="shared" si="6"/>
        <v>91.8918918918919</v>
      </c>
      <c r="R13" s="20">
        <f>SUM(CALCULATION!GX8:HA8)</f>
        <v>150</v>
      </c>
      <c r="S13" s="21">
        <f t="shared" si="7"/>
        <v>86.2068965517241</v>
      </c>
      <c r="T13" s="20">
        <f>SUM(CALCULATION!HC8:HF8)</f>
        <v>34</v>
      </c>
      <c r="U13" s="21">
        <f t="shared" si="8"/>
        <v>89.4736842105263</v>
      </c>
      <c r="V13" s="20">
        <f>SUM(CALCULATION!HH8:HK8)</f>
        <v>163</v>
      </c>
      <c r="W13" s="21">
        <f t="shared" si="9"/>
        <v>86.7021276595745</v>
      </c>
      <c r="X13" s="20">
        <f>SUM(CALCULATION!HM8:HP8)</f>
        <v>21</v>
      </c>
      <c r="Y13" s="21">
        <f t="shared" si="10"/>
        <v>80.7692307692308</v>
      </c>
    </row>
    <row r="14" ht="13" customHeight="1" spans="1:25">
      <c r="A14" s="66">
        <v>9</v>
      </c>
      <c r="B14" s="18">
        <v>9</v>
      </c>
      <c r="C14" s="22" t="s">
        <v>30</v>
      </c>
      <c r="D14" s="20">
        <f>SUM(CALCULATION!FO9:FR9)</f>
        <v>166</v>
      </c>
      <c r="E14" s="21">
        <f t="shared" si="0"/>
        <v>85.1282051282051</v>
      </c>
      <c r="F14" s="20">
        <f>SUM(CALCULATION!FT9:FW9)</f>
        <v>84</v>
      </c>
      <c r="G14" s="21">
        <f t="shared" si="1"/>
        <v>88.4210526315789</v>
      </c>
      <c r="H14" s="20">
        <f>SUM(CALCULATION!FY9:GA9)</f>
        <v>128</v>
      </c>
      <c r="I14" s="21">
        <f t="shared" si="2"/>
        <v>81.0126582278481</v>
      </c>
      <c r="J14" s="20">
        <f>SUM(CALCULATION!GD9:GG9)</f>
        <v>39</v>
      </c>
      <c r="K14" s="21">
        <f t="shared" si="3"/>
        <v>78</v>
      </c>
      <c r="L14" s="20">
        <f>SUM(CALCULATION!GI9:GL9)</f>
        <v>208</v>
      </c>
      <c r="M14" s="21">
        <f t="shared" si="4"/>
        <v>91.2280701754386</v>
      </c>
      <c r="N14" s="20">
        <f>SUM(CALCULATION!GN9:GQ9)</f>
        <v>176</v>
      </c>
      <c r="O14" s="21">
        <f t="shared" si="5"/>
        <v>92.1465968586387</v>
      </c>
      <c r="P14" s="20">
        <f>SUM(CALCULATION!GS9:GV9)</f>
        <v>66</v>
      </c>
      <c r="Q14" s="21">
        <f t="shared" si="6"/>
        <v>89.1891891891892</v>
      </c>
      <c r="R14" s="20">
        <f>SUM(CALCULATION!GX9:HA9)</f>
        <v>149</v>
      </c>
      <c r="S14" s="21">
        <f t="shared" si="7"/>
        <v>85.632183908046</v>
      </c>
      <c r="T14" s="20">
        <f>SUM(CALCULATION!HC9:HF9)</f>
        <v>26</v>
      </c>
      <c r="U14" s="21">
        <f t="shared" si="8"/>
        <v>68.4210526315789</v>
      </c>
      <c r="V14" s="20">
        <f>SUM(CALCULATION!HH9:HK9)</f>
        <v>165</v>
      </c>
      <c r="W14" s="21">
        <f t="shared" si="9"/>
        <v>87.7659574468085</v>
      </c>
      <c r="X14" s="20">
        <f>SUM(CALCULATION!HM9:HP9)</f>
        <v>21</v>
      </c>
      <c r="Y14" s="21">
        <f t="shared" si="10"/>
        <v>80.7692307692308</v>
      </c>
    </row>
    <row r="15" ht="13" customHeight="1" spans="1:25">
      <c r="A15" s="66">
        <v>10</v>
      </c>
      <c r="B15" s="18">
        <v>10</v>
      </c>
      <c r="C15" s="44" t="s">
        <v>31</v>
      </c>
      <c r="D15" s="20">
        <f>SUM(CALCULATION!FO10:FR10)</f>
        <v>158</v>
      </c>
      <c r="E15" s="21">
        <f t="shared" si="0"/>
        <v>81.025641025641</v>
      </c>
      <c r="F15" s="20">
        <f>SUM(CALCULATION!FT10:FW10)</f>
        <v>86</v>
      </c>
      <c r="G15" s="21">
        <f t="shared" si="1"/>
        <v>90.5263157894737</v>
      </c>
      <c r="H15" s="20">
        <f>SUM(CALCULATION!FY10:GA10)</f>
        <v>129</v>
      </c>
      <c r="I15" s="21">
        <f t="shared" si="2"/>
        <v>81.6455696202532</v>
      </c>
      <c r="J15" s="20">
        <f>SUM(CALCULATION!GD10:GG10)</f>
        <v>42</v>
      </c>
      <c r="K15" s="21">
        <f t="shared" si="3"/>
        <v>84</v>
      </c>
      <c r="L15" s="20">
        <f>SUM(CALCULATION!GI10:GL10)</f>
        <v>188</v>
      </c>
      <c r="M15" s="21">
        <f t="shared" si="4"/>
        <v>82.4561403508772</v>
      </c>
      <c r="N15" s="20">
        <f>SUM(CALCULATION!GN10:GQ10)</f>
        <v>164</v>
      </c>
      <c r="O15" s="21">
        <f t="shared" si="5"/>
        <v>85.8638743455497</v>
      </c>
      <c r="P15" s="20">
        <f>SUM(CALCULATION!GS10:GV10)</f>
        <v>72</v>
      </c>
      <c r="Q15" s="21">
        <f t="shared" si="6"/>
        <v>97.2972972972973</v>
      </c>
      <c r="R15" s="20">
        <f>SUM(CALCULATION!GX10:HA10)</f>
        <v>137</v>
      </c>
      <c r="S15" s="21">
        <f t="shared" si="7"/>
        <v>78.735632183908</v>
      </c>
      <c r="T15" s="20">
        <f>SUM(CALCULATION!HC10:HF10)</f>
        <v>31</v>
      </c>
      <c r="U15" s="21">
        <f t="shared" si="8"/>
        <v>81.5789473684211</v>
      </c>
      <c r="V15" s="20">
        <f>SUM(CALCULATION!HH10:HK10)</f>
        <v>145</v>
      </c>
      <c r="W15" s="21">
        <f t="shared" si="9"/>
        <v>77.1276595744681</v>
      </c>
      <c r="X15" s="20">
        <f>SUM(CALCULATION!HM10:HP10)</f>
        <v>23</v>
      </c>
      <c r="Y15" s="21">
        <f t="shared" si="10"/>
        <v>88.4615384615385</v>
      </c>
    </row>
    <row r="16" ht="13" customHeight="1" spans="1:25">
      <c r="A16" s="66">
        <v>11</v>
      </c>
      <c r="B16" s="18">
        <v>11</v>
      </c>
      <c r="C16" s="22" t="s">
        <v>32</v>
      </c>
      <c r="D16" s="20">
        <f>SUM(CALCULATION!FO11:FR11)</f>
        <v>176</v>
      </c>
      <c r="E16" s="21">
        <f t="shared" si="0"/>
        <v>90.2564102564103</v>
      </c>
      <c r="F16" s="20">
        <f>SUM(CALCULATION!FT11:FW11)</f>
        <v>79</v>
      </c>
      <c r="G16" s="21">
        <f t="shared" si="1"/>
        <v>83.1578947368421</v>
      </c>
      <c r="H16" s="20">
        <f>SUM(CALCULATION!FY11:GA11)</f>
        <v>135</v>
      </c>
      <c r="I16" s="21">
        <f t="shared" si="2"/>
        <v>85.4430379746835</v>
      </c>
      <c r="J16" s="20">
        <f>SUM(CALCULATION!GD11:GG11)</f>
        <v>46</v>
      </c>
      <c r="K16" s="21">
        <f t="shared" si="3"/>
        <v>92</v>
      </c>
      <c r="L16" s="20">
        <f>SUM(CALCULATION!GI11:GL11)</f>
        <v>196</v>
      </c>
      <c r="M16" s="21">
        <f t="shared" si="4"/>
        <v>85.9649122807018</v>
      </c>
      <c r="N16" s="20">
        <f>SUM(CALCULATION!GN11:GQ11)</f>
        <v>174</v>
      </c>
      <c r="O16" s="21">
        <f t="shared" si="5"/>
        <v>91.0994764397906</v>
      </c>
      <c r="P16" s="20">
        <f>SUM(CALCULATION!GS11:GV11)</f>
        <v>72</v>
      </c>
      <c r="Q16" s="21">
        <f t="shared" si="6"/>
        <v>97.2972972972973</v>
      </c>
      <c r="R16" s="20">
        <f>SUM(CALCULATION!GX11:HA11)</f>
        <v>153</v>
      </c>
      <c r="S16" s="21">
        <f t="shared" si="7"/>
        <v>87.9310344827586</v>
      </c>
      <c r="T16" s="20">
        <f>SUM(CALCULATION!HC11:HF11)</f>
        <v>31</v>
      </c>
      <c r="U16" s="21">
        <f t="shared" si="8"/>
        <v>81.5789473684211</v>
      </c>
      <c r="V16" s="20">
        <f>SUM(CALCULATION!HH11:HK11)</f>
        <v>158</v>
      </c>
      <c r="W16" s="21">
        <f t="shared" si="9"/>
        <v>84.0425531914894</v>
      </c>
      <c r="X16" s="20">
        <f>SUM(CALCULATION!HM11:HP11)</f>
        <v>24</v>
      </c>
      <c r="Y16" s="21">
        <f t="shared" si="10"/>
        <v>92.3076923076923</v>
      </c>
    </row>
    <row r="17" ht="13" customHeight="1" spans="1:25">
      <c r="A17" s="66">
        <v>12</v>
      </c>
      <c r="B17" s="18">
        <v>12</v>
      </c>
      <c r="C17" s="22" t="s">
        <v>33</v>
      </c>
      <c r="D17" s="20">
        <f>SUM(CALCULATION!FO12:FR12)</f>
        <v>168</v>
      </c>
      <c r="E17" s="21">
        <f t="shared" si="0"/>
        <v>86.1538461538462</v>
      </c>
      <c r="F17" s="20">
        <f>SUM(CALCULATION!FT12:FW12)</f>
        <v>79</v>
      </c>
      <c r="G17" s="21">
        <f t="shared" si="1"/>
        <v>83.1578947368421</v>
      </c>
      <c r="H17" s="20">
        <f>SUM(CALCULATION!FY12:GA12)</f>
        <v>135</v>
      </c>
      <c r="I17" s="21">
        <f t="shared" si="2"/>
        <v>85.4430379746835</v>
      </c>
      <c r="J17" s="20">
        <f>SUM(CALCULATION!GD12:GG12)</f>
        <v>50</v>
      </c>
      <c r="K17" s="21">
        <f t="shared" si="3"/>
        <v>100</v>
      </c>
      <c r="L17" s="20">
        <f>SUM(CALCULATION!GI12:GL12)</f>
        <v>212</v>
      </c>
      <c r="M17" s="21">
        <f t="shared" si="4"/>
        <v>92.9824561403509</v>
      </c>
      <c r="N17" s="20">
        <f>SUM(CALCULATION!GN12:GQ12)</f>
        <v>170</v>
      </c>
      <c r="O17" s="21">
        <f t="shared" si="5"/>
        <v>89.0052356020942</v>
      </c>
      <c r="P17" s="20">
        <f>SUM(CALCULATION!GS12:GV12)</f>
        <v>71</v>
      </c>
      <c r="Q17" s="21">
        <f t="shared" si="6"/>
        <v>95.9459459459459</v>
      </c>
      <c r="R17" s="20">
        <f>SUM(CALCULATION!GX12:HA12)</f>
        <v>153</v>
      </c>
      <c r="S17" s="21">
        <f t="shared" si="7"/>
        <v>87.9310344827586</v>
      </c>
      <c r="T17" s="20">
        <f>SUM(CALCULATION!HC12:HF12)</f>
        <v>31</v>
      </c>
      <c r="U17" s="21">
        <f t="shared" si="8"/>
        <v>81.5789473684211</v>
      </c>
      <c r="V17" s="20">
        <f>SUM(CALCULATION!HH12:HK12)</f>
        <v>155</v>
      </c>
      <c r="W17" s="21">
        <f t="shared" si="9"/>
        <v>82.4468085106383</v>
      </c>
      <c r="X17" s="20">
        <f>SUM(CALCULATION!HM12:HP12)</f>
        <v>26</v>
      </c>
      <c r="Y17" s="21">
        <f t="shared" si="10"/>
        <v>100</v>
      </c>
    </row>
    <row r="18" ht="13" customHeight="1" spans="1:25">
      <c r="A18" s="66">
        <v>13</v>
      </c>
      <c r="B18" s="18">
        <v>13</v>
      </c>
      <c r="C18" s="22" t="s">
        <v>34</v>
      </c>
      <c r="D18" s="20">
        <f>SUM(CALCULATION!FO13:FR13)</f>
        <v>166</v>
      </c>
      <c r="E18" s="21">
        <f t="shared" si="0"/>
        <v>85.1282051282051</v>
      </c>
      <c r="F18" s="20">
        <f>SUM(CALCULATION!FT13:FW13)</f>
        <v>78</v>
      </c>
      <c r="G18" s="21">
        <f t="shared" si="1"/>
        <v>82.1052631578947</v>
      </c>
      <c r="H18" s="20">
        <f>SUM(CALCULATION!FY13:GA13)</f>
        <v>131</v>
      </c>
      <c r="I18" s="21">
        <f t="shared" si="2"/>
        <v>82.9113924050633</v>
      </c>
      <c r="J18" s="20">
        <f>SUM(CALCULATION!GD13:GG13)</f>
        <v>45</v>
      </c>
      <c r="K18" s="21">
        <f t="shared" si="3"/>
        <v>90</v>
      </c>
      <c r="L18" s="20">
        <f>SUM(CALCULATION!GI13:GL13)</f>
        <v>182</v>
      </c>
      <c r="M18" s="21">
        <f t="shared" si="4"/>
        <v>79.8245614035088</v>
      </c>
      <c r="N18" s="20">
        <f>SUM(CALCULATION!GN13:GQ13)</f>
        <v>161</v>
      </c>
      <c r="O18" s="21">
        <f t="shared" si="5"/>
        <v>84.2931937172775</v>
      </c>
      <c r="P18" s="20">
        <f>SUM(CALCULATION!GS13:GV13)</f>
        <v>66</v>
      </c>
      <c r="Q18" s="21">
        <f t="shared" si="6"/>
        <v>89.1891891891892</v>
      </c>
      <c r="R18" s="20">
        <f>SUM(CALCULATION!GX13:HA13)</f>
        <v>130</v>
      </c>
      <c r="S18" s="21">
        <f t="shared" si="7"/>
        <v>74.7126436781609</v>
      </c>
      <c r="T18" s="20">
        <f>SUM(CALCULATION!HC13:HF13)</f>
        <v>31</v>
      </c>
      <c r="U18" s="21">
        <f t="shared" si="8"/>
        <v>81.5789473684211</v>
      </c>
      <c r="V18" s="20">
        <f>SUM(CALCULATION!HH13:HK13)</f>
        <v>148</v>
      </c>
      <c r="W18" s="21">
        <f t="shared" si="9"/>
        <v>78.7234042553192</v>
      </c>
      <c r="X18" s="20">
        <f>SUM(CALCULATION!HM13:HP13)</f>
        <v>22</v>
      </c>
      <c r="Y18" s="21">
        <f t="shared" si="10"/>
        <v>84.6153846153846</v>
      </c>
    </row>
    <row r="19" ht="13" customHeight="1" spans="1:25">
      <c r="A19" s="66">
        <v>14</v>
      </c>
      <c r="B19" s="18">
        <v>14</v>
      </c>
      <c r="C19" s="22" t="s">
        <v>35</v>
      </c>
      <c r="D19" s="20">
        <f>SUM(CALCULATION!FO14:FR14)</f>
        <v>161</v>
      </c>
      <c r="E19" s="21">
        <f t="shared" si="0"/>
        <v>82.5641025641026</v>
      </c>
      <c r="F19" s="20">
        <f>SUM(CALCULATION!FT14:FW14)</f>
        <v>80</v>
      </c>
      <c r="G19" s="21">
        <f t="shared" si="1"/>
        <v>84.2105263157895</v>
      </c>
      <c r="H19" s="20">
        <f>SUM(CALCULATION!FY14:GA14)</f>
        <v>126</v>
      </c>
      <c r="I19" s="21">
        <f t="shared" si="2"/>
        <v>79.746835443038</v>
      </c>
      <c r="J19" s="20">
        <f>SUM(CALCULATION!GD14:GG14)</f>
        <v>37</v>
      </c>
      <c r="K19" s="21">
        <f t="shared" si="3"/>
        <v>74</v>
      </c>
      <c r="L19" s="20">
        <f>SUM(CALCULATION!GI14:GL14)</f>
        <v>194</v>
      </c>
      <c r="M19" s="21">
        <f t="shared" si="4"/>
        <v>85.0877192982456</v>
      </c>
      <c r="N19" s="20">
        <f>SUM(CALCULATION!GN14:GQ14)</f>
        <v>161</v>
      </c>
      <c r="O19" s="21">
        <f t="shared" si="5"/>
        <v>84.2931937172775</v>
      </c>
      <c r="P19" s="20">
        <f>SUM(CALCULATION!GS14:GV14)</f>
        <v>71</v>
      </c>
      <c r="Q19" s="21">
        <f t="shared" si="6"/>
        <v>95.9459459459459</v>
      </c>
      <c r="R19" s="20">
        <f>SUM(CALCULATION!GX14:HA14)</f>
        <v>141</v>
      </c>
      <c r="S19" s="21">
        <f t="shared" si="7"/>
        <v>81.0344827586207</v>
      </c>
      <c r="T19" s="20">
        <f>SUM(CALCULATION!HC14:HF14)</f>
        <v>30</v>
      </c>
      <c r="U19" s="21">
        <f t="shared" si="8"/>
        <v>78.9473684210526</v>
      </c>
      <c r="V19" s="20">
        <f>SUM(CALCULATION!HH14:HK14)</f>
        <v>164</v>
      </c>
      <c r="W19" s="21">
        <f t="shared" si="9"/>
        <v>87.2340425531915</v>
      </c>
      <c r="X19" s="20">
        <f>SUM(CALCULATION!HM14:HP14)</f>
        <v>23</v>
      </c>
      <c r="Y19" s="21">
        <f t="shared" si="10"/>
        <v>88.4615384615385</v>
      </c>
    </row>
    <row r="20" ht="13" customHeight="1" spans="1:25">
      <c r="A20" s="66">
        <v>15</v>
      </c>
      <c r="B20" s="18">
        <v>15</v>
      </c>
      <c r="C20" s="22" t="s">
        <v>36</v>
      </c>
      <c r="D20" s="20">
        <f>SUM(CALCULATION!FO15:FR15)</f>
        <v>180</v>
      </c>
      <c r="E20" s="21">
        <f t="shared" si="0"/>
        <v>92.3076923076923</v>
      </c>
      <c r="F20" s="20">
        <f>SUM(CALCULATION!FT15:FW15)</f>
        <v>84</v>
      </c>
      <c r="G20" s="21">
        <f t="shared" si="1"/>
        <v>88.4210526315789</v>
      </c>
      <c r="H20" s="20">
        <f>SUM(CALCULATION!FY15:GA15)</f>
        <v>129</v>
      </c>
      <c r="I20" s="21">
        <f t="shared" si="2"/>
        <v>81.6455696202532</v>
      </c>
      <c r="J20" s="20">
        <f>SUM(CALCULATION!GD15:GG15)</f>
        <v>47</v>
      </c>
      <c r="K20" s="21">
        <f t="shared" si="3"/>
        <v>94</v>
      </c>
      <c r="L20" s="20">
        <f>SUM(CALCULATION!GI15:GL15)</f>
        <v>191</v>
      </c>
      <c r="M20" s="21">
        <f t="shared" si="4"/>
        <v>83.7719298245614</v>
      </c>
      <c r="N20" s="20">
        <f>SUM(CALCULATION!GN15:GQ15)</f>
        <v>173</v>
      </c>
      <c r="O20" s="21">
        <f t="shared" si="5"/>
        <v>90.5759162303665</v>
      </c>
      <c r="P20" s="20">
        <f>SUM(CALCULATION!GS15:GV15)</f>
        <v>72</v>
      </c>
      <c r="Q20" s="21">
        <f t="shared" si="6"/>
        <v>97.2972972972973</v>
      </c>
      <c r="R20" s="20">
        <f>SUM(CALCULATION!GX15:HA15)</f>
        <v>149</v>
      </c>
      <c r="S20" s="21">
        <f t="shared" si="7"/>
        <v>85.632183908046</v>
      </c>
      <c r="T20" s="20">
        <f>SUM(CALCULATION!HC15:HF15)</f>
        <v>31</v>
      </c>
      <c r="U20" s="21">
        <f t="shared" si="8"/>
        <v>81.5789473684211</v>
      </c>
      <c r="V20" s="20">
        <f>SUM(CALCULATION!HH15:HK15)</f>
        <v>169</v>
      </c>
      <c r="W20" s="21">
        <f t="shared" si="9"/>
        <v>89.8936170212766</v>
      </c>
      <c r="X20" s="20">
        <f>SUM(CALCULATION!HM15:HP15)</f>
        <v>24</v>
      </c>
      <c r="Y20" s="21">
        <f t="shared" si="10"/>
        <v>92.3076923076923</v>
      </c>
    </row>
    <row r="21" ht="13" customHeight="1" spans="1:25">
      <c r="A21" s="66">
        <v>16</v>
      </c>
      <c r="B21" s="18">
        <v>16</v>
      </c>
      <c r="C21" s="22" t="s">
        <v>37</v>
      </c>
      <c r="D21" s="20">
        <f>SUM(CALCULATION!FO16:FR16)</f>
        <v>169</v>
      </c>
      <c r="E21" s="21">
        <f t="shared" si="0"/>
        <v>86.6666666666667</v>
      </c>
      <c r="F21" s="20">
        <f>SUM(CALCULATION!FT16:FW16)</f>
        <v>87</v>
      </c>
      <c r="G21" s="21">
        <f t="shared" si="1"/>
        <v>91.5789473684211</v>
      </c>
      <c r="H21" s="20">
        <f>SUM(CALCULATION!FY16:GA16)</f>
        <v>134</v>
      </c>
      <c r="I21" s="21">
        <f t="shared" si="2"/>
        <v>84.8101265822785</v>
      </c>
      <c r="J21" s="20">
        <f>SUM(CALCULATION!GD16:GG16)</f>
        <v>49</v>
      </c>
      <c r="K21" s="21">
        <f t="shared" si="3"/>
        <v>98</v>
      </c>
      <c r="L21" s="20">
        <f>SUM(CALCULATION!GI16:GL16)</f>
        <v>187</v>
      </c>
      <c r="M21" s="21">
        <f t="shared" si="4"/>
        <v>82.0175438596491</v>
      </c>
      <c r="N21" s="20">
        <f>SUM(CALCULATION!GN16:GQ16)</f>
        <v>171</v>
      </c>
      <c r="O21" s="21">
        <f t="shared" si="5"/>
        <v>89.5287958115183</v>
      </c>
      <c r="P21" s="20">
        <f>SUM(CALCULATION!GS16:GV16)</f>
        <v>71</v>
      </c>
      <c r="Q21" s="21">
        <f t="shared" si="6"/>
        <v>95.9459459459459</v>
      </c>
      <c r="R21" s="20">
        <f>SUM(CALCULATION!GX16:HA16)</f>
        <v>151</v>
      </c>
      <c r="S21" s="21">
        <f t="shared" si="7"/>
        <v>86.7816091954023</v>
      </c>
      <c r="T21" s="20">
        <f>SUM(CALCULATION!HC16:HF16)</f>
        <v>31</v>
      </c>
      <c r="U21" s="21">
        <f t="shared" si="8"/>
        <v>81.5789473684211</v>
      </c>
      <c r="V21" s="20">
        <f>SUM(CALCULATION!HH16:HK16)</f>
        <v>157</v>
      </c>
      <c r="W21" s="21">
        <f t="shared" si="9"/>
        <v>83.5106382978723</v>
      </c>
      <c r="X21" s="20">
        <f>SUM(CALCULATION!HM16:HP16)</f>
        <v>22</v>
      </c>
      <c r="Y21" s="21">
        <f t="shared" si="10"/>
        <v>84.6153846153846</v>
      </c>
    </row>
    <row r="22" ht="13" customHeight="1" spans="1:25">
      <c r="A22" s="66">
        <v>17</v>
      </c>
      <c r="B22" s="18">
        <v>17</v>
      </c>
      <c r="C22" s="22" t="s">
        <v>38</v>
      </c>
      <c r="D22" s="20">
        <f>SUM(CALCULATION!FO17:FR17)</f>
        <v>165</v>
      </c>
      <c r="E22" s="21">
        <f t="shared" si="0"/>
        <v>84.6153846153846</v>
      </c>
      <c r="F22" s="20">
        <f>SUM(CALCULATION!FT17:FW17)</f>
        <v>73</v>
      </c>
      <c r="G22" s="21">
        <f t="shared" si="1"/>
        <v>76.8421052631579</v>
      </c>
      <c r="H22" s="20">
        <f>SUM(CALCULATION!FY17:GA17)</f>
        <v>129</v>
      </c>
      <c r="I22" s="21">
        <f t="shared" si="2"/>
        <v>81.6455696202532</v>
      </c>
      <c r="J22" s="20">
        <f>SUM(CALCULATION!GD17:GG17)</f>
        <v>49</v>
      </c>
      <c r="K22" s="21">
        <f t="shared" si="3"/>
        <v>98</v>
      </c>
      <c r="L22" s="20">
        <f>SUM(CALCULATION!GI17:GL17)</f>
        <v>191</v>
      </c>
      <c r="M22" s="21">
        <f t="shared" si="4"/>
        <v>83.7719298245614</v>
      </c>
      <c r="N22" s="20">
        <f>SUM(CALCULATION!GN17:GQ17)</f>
        <v>153</v>
      </c>
      <c r="O22" s="21">
        <f t="shared" si="5"/>
        <v>80.1047120418848</v>
      </c>
      <c r="P22" s="20">
        <f>SUM(CALCULATION!GS17:GV17)</f>
        <v>70</v>
      </c>
      <c r="Q22" s="21">
        <f t="shared" si="6"/>
        <v>94.5945945945946</v>
      </c>
      <c r="R22" s="20">
        <f>SUM(CALCULATION!GX17:HA17)</f>
        <v>141</v>
      </c>
      <c r="S22" s="21">
        <f t="shared" si="7"/>
        <v>81.0344827586207</v>
      </c>
      <c r="T22" s="20">
        <f>SUM(CALCULATION!HC17:HF17)</f>
        <v>30</v>
      </c>
      <c r="U22" s="21">
        <f t="shared" si="8"/>
        <v>78.9473684210526</v>
      </c>
      <c r="V22" s="20">
        <f>SUM(CALCULATION!HH17:HK17)</f>
        <v>148</v>
      </c>
      <c r="W22" s="21">
        <f t="shared" si="9"/>
        <v>78.7234042553192</v>
      </c>
      <c r="X22" s="20">
        <f>SUM(CALCULATION!HM17:HP17)</f>
        <v>25</v>
      </c>
      <c r="Y22" s="21">
        <f t="shared" si="10"/>
        <v>96.1538461538462</v>
      </c>
    </row>
    <row r="23" ht="13" customHeight="1" spans="1:25">
      <c r="A23" s="66">
        <v>18</v>
      </c>
      <c r="B23" s="18">
        <v>18</v>
      </c>
      <c r="C23" s="22" t="s">
        <v>39</v>
      </c>
      <c r="D23" s="20">
        <f>SUM(CALCULATION!FO18:FR18)</f>
        <v>167</v>
      </c>
      <c r="E23" s="21">
        <f t="shared" si="0"/>
        <v>85.6410256410256</v>
      </c>
      <c r="F23" s="20">
        <f>SUM(CALCULATION!FT18:FW18)</f>
        <v>85</v>
      </c>
      <c r="G23" s="21">
        <f t="shared" si="1"/>
        <v>89.4736842105263</v>
      </c>
      <c r="H23" s="20">
        <f>SUM(CALCULATION!FY18:GA18)</f>
        <v>134</v>
      </c>
      <c r="I23" s="21">
        <f t="shared" si="2"/>
        <v>84.8101265822785</v>
      </c>
      <c r="J23" s="20">
        <f>SUM(CALCULATION!GD18:GG18)</f>
        <v>46</v>
      </c>
      <c r="K23" s="21">
        <f t="shared" si="3"/>
        <v>92</v>
      </c>
      <c r="L23" s="20">
        <f>SUM(CALCULATION!GI18:GL18)</f>
        <v>208</v>
      </c>
      <c r="M23" s="21">
        <f t="shared" si="4"/>
        <v>91.2280701754386</v>
      </c>
      <c r="N23" s="20">
        <f>SUM(CALCULATION!GN18:GQ18)</f>
        <v>180</v>
      </c>
      <c r="O23" s="21">
        <f t="shared" si="5"/>
        <v>94.2408376963351</v>
      </c>
      <c r="P23" s="20">
        <f>SUM(CALCULATION!GS18:GV18)</f>
        <v>74</v>
      </c>
      <c r="Q23" s="21">
        <f t="shared" si="6"/>
        <v>100</v>
      </c>
      <c r="R23" s="20">
        <f>SUM(CALCULATION!GX18:HA18)</f>
        <v>155</v>
      </c>
      <c r="S23" s="21">
        <f t="shared" si="7"/>
        <v>89.0804597701149</v>
      </c>
      <c r="T23" s="20">
        <f>SUM(CALCULATION!HC18:HF18)</f>
        <v>31</v>
      </c>
      <c r="U23" s="21">
        <f t="shared" si="8"/>
        <v>81.5789473684211</v>
      </c>
      <c r="V23" s="20">
        <f>SUM(CALCULATION!HH18:HK18)</f>
        <v>161</v>
      </c>
      <c r="W23" s="21">
        <f t="shared" si="9"/>
        <v>85.6382978723404</v>
      </c>
      <c r="X23" s="20">
        <f>SUM(CALCULATION!HM18:HP18)</f>
        <v>21</v>
      </c>
      <c r="Y23" s="21">
        <f t="shared" si="10"/>
        <v>80.7692307692308</v>
      </c>
    </row>
    <row r="24" ht="13" customHeight="1" spans="1:25">
      <c r="A24" s="66">
        <v>19</v>
      </c>
      <c r="B24" s="18">
        <v>19</v>
      </c>
      <c r="C24" s="22" t="s">
        <v>40</v>
      </c>
      <c r="D24" s="20">
        <f>SUM(CALCULATION!FO19:FR19)</f>
        <v>155</v>
      </c>
      <c r="E24" s="21">
        <f t="shared" si="0"/>
        <v>79.4871794871795</v>
      </c>
      <c r="F24" s="20">
        <f>SUM(CALCULATION!FT19:FW19)</f>
        <v>73</v>
      </c>
      <c r="G24" s="21">
        <f t="shared" si="1"/>
        <v>76.8421052631579</v>
      </c>
      <c r="H24" s="20">
        <f>SUM(CALCULATION!FY19:GA19)</f>
        <v>123</v>
      </c>
      <c r="I24" s="21">
        <f t="shared" si="2"/>
        <v>77.8481012658228</v>
      </c>
      <c r="J24" s="20">
        <f>SUM(CALCULATION!GD19:GG19)</f>
        <v>43</v>
      </c>
      <c r="K24" s="21">
        <f t="shared" si="3"/>
        <v>86</v>
      </c>
      <c r="L24" s="20">
        <f>SUM(CALCULATION!GI19:GL19)</f>
        <v>177</v>
      </c>
      <c r="M24" s="21">
        <f t="shared" si="4"/>
        <v>77.6315789473684</v>
      </c>
      <c r="N24" s="20">
        <f>SUM(CALCULATION!GN19:GQ19)</f>
        <v>159</v>
      </c>
      <c r="O24" s="21">
        <f t="shared" si="5"/>
        <v>83.2460732984293</v>
      </c>
      <c r="P24" s="20">
        <f>SUM(CALCULATION!GS19:GV19)</f>
        <v>68</v>
      </c>
      <c r="Q24" s="21">
        <f t="shared" si="6"/>
        <v>91.8918918918919</v>
      </c>
      <c r="R24" s="20">
        <f>SUM(CALCULATION!GX19:HA19)</f>
        <v>144</v>
      </c>
      <c r="S24" s="21">
        <f t="shared" si="7"/>
        <v>82.7586206896552</v>
      </c>
      <c r="T24" s="20">
        <f>SUM(CALCULATION!HC19:HF19)</f>
        <v>28</v>
      </c>
      <c r="U24" s="21">
        <f t="shared" si="8"/>
        <v>73.6842105263158</v>
      </c>
      <c r="V24" s="20">
        <f>SUM(CALCULATION!HH19:HK19)</f>
        <v>142</v>
      </c>
      <c r="W24" s="21">
        <f t="shared" si="9"/>
        <v>75.531914893617</v>
      </c>
      <c r="X24" s="20">
        <f>SUM(CALCULATION!HM19:HP19)</f>
        <v>20</v>
      </c>
      <c r="Y24" s="21">
        <f t="shared" si="10"/>
        <v>76.9230769230769</v>
      </c>
    </row>
    <row r="25" ht="13" customHeight="1" spans="1:25">
      <c r="A25" s="66">
        <v>20</v>
      </c>
      <c r="B25" s="18">
        <v>20</v>
      </c>
      <c r="C25" s="44" t="s">
        <v>41</v>
      </c>
      <c r="D25" s="20">
        <f>SUM(CALCULATION!FO20:FR20)</f>
        <v>127</v>
      </c>
      <c r="E25" s="21">
        <f t="shared" si="0"/>
        <v>65.1282051282051</v>
      </c>
      <c r="F25" s="20">
        <f>SUM(CALCULATION!FT20:FW20)</f>
        <v>77</v>
      </c>
      <c r="G25" s="21">
        <f t="shared" si="1"/>
        <v>81.0526315789474</v>
      </c>
      <c r="H25" s="20">
        <f>SUM(CALCULATION!FY20:GA20)</f>
        <v>118</v>
      </c>
      <c r="I25" s="21">
        <f t="shared" si="2"/>
        <v>74.6835443037975</v>
      </c>
      <c r="J25" s="20">
        <f>SUM(CALCULATION!GD20:GG20)</f>
        <v>37</v>
      </c>
      <c r="K25" s="21">
        <f t="shared" si="3"/>
        <v>74</v>
      </c>
      <c r="L25" s="20">
        <f>SUM(CALCULATION!GI20:GL20)</f>
        <v>165</v>
      </c>
      <c r="M25" s="21">
        <f t="shared" si="4"/>
        <v>72.3684210526316</v>
      </c>
      <c r="N25" s="20">
        <f>SUM(CALCULATION!GN20:GQ20)</f>
        <v>160</v>
      </c>
      <c r="O25" s="21">
        <f t="shared" si="5"/>
        <v>83.7696335078534</v>
      </c>
      <c r="P25" s="20">
        <f>SUM(CALCULATION!GS20:GV20)</f>
        <v>66</v>
      </c>
      <c r="Q25" s="21">
        <f t="shared" si="6"/>
        <v>89.1891891891892</v>
      </c>
      <c r="R25" s="20">
        <f>SUM(CALCULATION!GX20:HA20)</f>
        <v>127</v>
      </c>
      <c r="S25" s="21">
        <f t="shared" si="7"/>
        <v>72.9885057471264</v>
      </c>
      <c r="T25" s="20">
        <f>SUM(CALCULATION!HC20:HF20)</f>
        <v>27</v>
      </c>
      <c r="U25" s="21">
        <f t="shared" si="8"/>
        <v>71.0526315789474</v>
      </c>
      <c r="V25" s="20">
        <f>SUM(CALCULATION!HH20:HK20)</f>
        <v>130</v>
      </c>
      <c r="W25" s="21">
        <f t="shared" si="9"/>
        <v>69.1489361702128</v>
      </c>
      <c r="X25" s="20">
        <f>SUM(CALCULATION!HM20:HP20)</f>
        <v>18</v>
      </c>
      <c r="Y25" s="21">
        <f t="shared" si="10"/>
        <v>69.2307692307692</v>
      </c>
    </row>
    <row r="26" ht="13" customHeight="1" spans="1:25">
      <c r="A26" s="66">
        <v>21</v>
      </c>
      <c r="B26" s="18">
        <v>21</v>
      </c>
      <c r="C26" s="22" t="s">
        <v>42</v>
      </c>
      <c r="D26" s="20">
        <f>SUM(CALCULATION!FO21:FR21)</f>
        <v>175</v>
      </c>
      <c r="E26" s="21">
        <f t="shared" si="0"/>
        <v>89.7435897435898</v>
      </c>
      <c r="F26" s="20">
        <f>SUM(CALCULATION!FT21:FW21)</f>
        <v>91</v>
      </c>
      <c r="G26" s="21">
        <f t="shared" si="1"/>
        <v>95.7894736842105</v>
      </c>
      <c r="H26" s="20">
        <f>SUM(CALCULATION!FY21:GA21)</f>
        <v>138</v>
      </c>
      <c r="I26" s="21">
        <f t="shared" si="2"/>
        <v>87.3417721518987</v>
      </c>
      <c r="J26" s="20">
        <f>SUM(CALCULATION!GD21:GG21)</f>
        <v>48</v>
      </c>
      <c r="K26" s="21">
        <f t="shared" si="3"/>
        <v>96</v>
      </c>
      <c r="L26" s="20">
        <f>SUM(CALCULATION!GI21:GL21)</f>
        <v>199</v>
      </c>
      <c r="M26" s="21">
        <f t="shared" si="4"/>
        <v>87.280701754386</v>
      </c>
      <c r="N26" s="20">
        <f>SUM(CALCULATION!GN21:GQ21)</f>
        <v>175</v>
      </c>
      <c r="O26" s="21">
        <f t="shared" si="5"/>
        <v>91.6230366492147</v>
      </c>
      <c r="P26" s="20">
        <f>SUM(CALCULATION!GS21:GV21)</f>
        <v>66</v>
      </c>
      <c r="Q26" s="21">
        <f t="shared" ref="Q26:Q35" si="11">P26/68*100</f>
        <v>97.0588235294118</v>
      </c>
      <c r="R26" s="20">
        <f>SUM(CALCULATION!GX21:HA21)</f>
        <v>154</v>
      </c>
      <c r="S26" s="21">
        <f t="shared" si="7"/>
        <v>88.5057471264368</v>
      </c>
      <c r="T26" s="20">
        <f>SUM(CALCULATION!HC21:HF21)</f>
        <v>33</v>
      </c>
      <c r="U26" s="21">
        <f t="shared" si="8"/>
        <v>86.8421052631579</v>
      </c>
      <c r="V26" s="20">
        <f>SUM(CALCULATION!HH21:HK21)</f>
        <v>160</v>
      </c>
      <c r="W26" s="21">
        <f t="shared" si="9"/>
        <v>85.1063829787234</v>
      </c>
      <c r="X26" s="20">
        <f>SUM(CALCULATION!HM21:HP21)</f>
        <v>21</v>
      </c>
      <c r="Y26" s="21">
        <f t="shared" ref="Y26:Y45" si="12">X26/28*100</f>
        <v>75</v>
      </c>
    </row>
    <row r="27" ht="13" customHeight="1" spans="1:25">
      <c r="A27" s="66">
        <v>22</v>
      </c>
      <c r="B27" s="18">
        <v>22</v>
      </c>
      <c r="C27" s="22" t="s">
        <v>43</v>
      </c>
      <c r="D27" s="20">
        <f>SUM(CALCULATION!FO22:FR22)</f>
        <v>156</v>
      </c>
      <c r="E27" s="21">
        <f t="shared" si="0"/>
        <v>80</v>
      </c>
      <c r="F27" s="20">
        <f>SUM(CALCULATION!FT22:FW22)</f>
        <v>82</v>
      </c>
      <c r="G27" s="21">
        <f t="shared" si="1"/>
        <v>86.3157894736842</v>
      </c>
      <c r="H27" s="20">
        <f>SUM(CALCULATION!FY22:GA22)</f>
        <v>135</v>
      </c>
      <c r="I27" s="21">
        <f t="shared" si="2"/>
        <v>85.4430379746835</v>
      </c>
      <c r="J27" s="20">
        <f>SUM(CALCULATION!GD22:GG22)</f>
        <v>45</v>
      </c>
      <c r="K27" s="21">
        <f t="shared" si="3"/>
        <v>90</v>
      </c>
      <c r="L27" s="20">
        <f>SUM(CALCULATION!GI22:GL22)</f>
        <v>189</v>
      </c>
      <c r="M27" s="21">
        <f t="shared" si="4"/>
        <v>82.8947368421053</v>
      </c>
      <c r="N27" s="20">
        <f>SUM(CALCULATION!GN22:GQ22)</f>
        <v>176</v>
      </c>
      <c r="O27" s="21">
        <f t="shared" si="5"/>
        <v>92.1465968586387</v>
      </c>
      <c r="P27" s="20">
        <f>SUM(CALCULATION!GS22:GV22)</f>
        <v>67</v>
      </c>
      <c r="Q27" s="21">
        <f t="shared" si="11"/>
        <v>98.5294117647059</v>
      </c>
      <c r="R27" s="20">
        <f>SUM(CALCULATION!GX22:HA22)</f>
        <v>156</v>
      </c>
      <c r="S27" s="21">
        <f t="shared" si="7"/>
        <v>89.6551724137931</v>
      </c>
      <c r="T27" s="20">
        <f>SUM(CALCULATION!HC22:HF22)</f>
        <v>33</v>
      </c>
      <c r="U27" s="21">
        <f t="shared" si="8"/>
        <v>86.8421052631579</v>
      </c>
      <c r="V27" s="20">
        <f>SUM(CALCULATION!HH22:HK22)</f>
        <v>142</v>
      </c>
      <c r="W27" s="21">
        <f t="shared" si="9"/>
        <v>75.531914893617</v>
      </c>
      <c r="X27" s="20">
        <f>SUM(CALCULATION!HM22:HP22)</f>
        <v>19</v>
      </c>
      <c r="Y27" s="21">
        <f t="shared" si="12"/>
        <v>67.8571428571429</v>
      </c>
    </row>
    <row r="28" ht="13" customHeight="1" spans="1:25">
      <c r="A28" s="66">
        <v>23</v>
      </c>
      <c r="B28" s="18">
        <v>23</v>
      </c>
      <c r="C28" s="22" t="s">
        <v>44</v>
      </c>
      <c r="D28" s="20">
        <f>SUM(CALCULATION!FO23:FR23)</f>
        <v>115</v>
      </c>
      <c r="E28" s="21">
        <f t="shared" si="0"/>
        <v>58.974358974359</v>
      </c>
      <c r="F28" s="20">
        <f>SUM(CALCULATION!FT23:FW23)</f>
        <v>61</v>
      </c>
      <c r="G28" s="21">
        <f t="shared" si="1"/>
        <v>64.2105263157895</v>
      </c>
      <c r="H28" s="20">
        <f>SUM(CALCULATION!FY23:GA23)</f>
        <v>104</v>
      </c>
      <c r="I28" s="21">
        <f t="shared" si="2"/>
        <v>65.8227848101266</v>
      </c>
      <c r="J28" s="20">
        <f>SUM(CALCULATION!GD23:GG23)</f>
        <v>39</v>
      </c>
      <c r="K28" s="21">
        <f t="shared" si="3"/>
        <v>78</v>
      </c>
      <c r="L28" s="20">
        <f>SUM(CALCULATION!GI23:GL23)</f>
        <v>134</v>
      </c>
      <c r="M28" s="21">
        <f t="shared" si="4"/>
        <v>58.7719298245614</v>
      </c>
      <c r="N28" s="20">
        <f>SUM(CALCULATION!GN23:GQ23)</f>
        <v>119</v>
      </c>
      <c r="O28" s="21">
        <f t="shared" si="5"/>
        <v>62.303664921466</v>
      </c>
      <c r="P28" s="20">
        <f>SUM(CALCULATION!GS23:GV23)</f>
        <v>53</v>
      </c>
      <c r="Q28" s="21">
        <f t="shared" si="11"/>
        <v>77.9411764705882</v>
      </c>
      <c r="R28" s="20">
        <f>SUM(CALCULATION!GX23:HA23)</f>
        <v>107</v>
      </c>
      <c r="S28" s="21">
        <f t="shared" si="7"/>
        <v>61.4942528735632</v>
      </c>
      <c r="T28" s="20">
        <f>SUM(CALCULATION!HC23:HF23)</f>
        <v>26</v>
      </c>
      <c r="U28" s="21">
        <f t="shared" si="8"/>
        <v>68.4210526315789</v>
      </c>
      <c r="V28" s="20">
        <f>SUM(CALCULATION!HH23:HK23)</f>
        <v>123</v>
      </c>
      <c r="W28" s="21">
        <f t="shared" si="9"/>
        <v>65.4255319148936</v>
      </c>
      <c r="X28" s="20">
        <f>SUM(CALCULATION!HM23:HP23)</f>
        <v>21</v>
      </c>
      <c r="Y28" s="21">
        <f t="shared" si="12"/>
        <v>75</v>
      </c>
    </row>
    <row r="29" ht="13" customHeight="1" spans="1:25">
      <c r="A29" s="66">
        <v>24</v>
      </c>
      <c r="B29" s="18">
        <v>24</v>
      </c>
      <c r="C29" s="22" t="s">
        <v>45</v>
      </c>
      <c r="D29" s="20">
        <f>SUM(CALCULATION!FO24:FR24)</f>
        <v>156</v>
      </c>
      <c r="E29" s="21">
        <f t="shared" si="0"/>
        <v>80</v>
      </c>
      <c r="F29" s="20">
        <f>SUM(CALCULATION!FT24:FW24)</f>
        <v>81</v>
      </c>
      <c r="G29" s="21">
        <f t="shared" si="1"/>
        <v>85.2631578947368</v>
      </c>
      <c r="H29" s="20">
        <f>SUM(CALCULATION!FY24:GA24)</f>
        <v>132</v>
      </c>
      <c r="I29" s="21">
        <f t="shared" si="2"/>
        <v>83.5443037974684</v>
      </c>
      <c r="J29" s="20">
        <f>SUM(CALCULATION!GD24:GG24)</f>
        <v>47</v>
      </c>
      <c r="K29" s="21">
        <f t="shared" si="3"/>
        <v>94</v>
      </c>
      <c r="L29" s="20">
        <f>SUM(CALCULATION!GI24:GL24)</f>
        <v>200</v>
      </c>
      <c r="M29" s="21">
        <f t="shared" si="4"/>
        <v>87.719298245614</v>
      </c>
      <c r="N29" s="20">
        <f>SUM(CALCULATION!GN24:GQ24)</f>
        <v>164</v>
      </c>
      <c r="O29" s="21">
        <f t="shared" si="5"/>
        <v>85.8638743455497</v>
      </c>
      <c r="P29" s="20">
        <f>SUM(CALCULATION!GS24:GV24)</f>
        <v>66</v>
      </c>
      <c r="Q29" s="21">
        <f t="shared" si="11"/>
        <v>97.0588235294118</v>
      </c>
      <c r="R29" s="20">
        <f>SUM(CALCULATION!GX24:HA24)</f>
        <v>148</v>
      </c>
      <c r="S29" s="21">
        <f t="shared" si="7"/>
        <v>85.0574712643678</v>
      </c>
      <c r="T29" s="20">
        <f>SUM(CALCULATION!HC24:HF24)</f>
        <v>27</v>
      </c>
      <c r="U29" s="21">
        <f t="shared" si="8"/>
        <v>71.0526315789474</v>
      </c>
      <c r="V29" s="20">
        <f>SUM(CALCULATION!HH24:HK24)</f>
        <v>144</v>
      </c>
      <c r="W29" s="21">
        <f t="shared" si="9"/>
        <v>76.5957446808511</v>
      </c>
      <c r="X29" s="20">
        <f>SUM(CALCULATION!HM24:HP24)</f>
        <v>25</v>
      </c>
      <c r="Y29" s="21">
        <f t="shared" si="12"/>
        <v>89.2857142857143</v>
      </c>
    </row>
    <row r="30" ht="12" customHeight="1" spans="1:25">
      <c r="A30" s="66">
        <v>25</v>
      </c>
      <c r="B30" s="18">
        <v>25</v>
      </c>
      <c r="C30" s="45" t="s">
        <v>46</v>
      </c>
      <c r="D30" s="20">
        <f>SUM(CALCULATION!FO25:FR25)</f>
        <v>137</v>
      </c>
      <c r="E30" s="21">
        <f t="shared" si="0"/>
        <v>70.2564102564102</v>
      </c>
      <c r="F30" s="20">
        <f>SUM(CALCULATION!FT25:FW25)</f>
        <v>62</v>
      </c>
      <c r="G30" s="21">
        <f t="shared" si="1"/>
        <v>65.2631578947368</v>
      </c>
      <c r="H30" s="20">
        <f>SUM(CALCULATION!FY25:GA25)</f>
        <v>108</v>
      </c>
      <c r="I30" s="21">
        <f t="shared" si="2"/>
        <v>68.3544303797468</v>
      </c>
      <c r="J30" s="20">
        <f>SUM(CALCULATION!GD25:GG25)</f>
        <v>36</v>
      </c>
      <c r="K30" s="21">
        <f t="shared" si="3"/>
        <v>72</v>
      </c>
      <c r="L30" s="20">
        <f>SUM(CALCULATION!GI25:GL25)</f>
        <v>157</v>
      </c>
      <c r="M30" s="21">
        <f t="shared" si="4"/>
        <v>68.859649122807</v>
      </c>
      <c r="N30" s="20">
        <f>SUM(CALCULATION!GN25:GQ25)</f>
        <v>131</v>
      </c>
      <c r="O30" s="21">
        <f t="shared" si="5"/>
        <v>68.586387434555</v>
      </c>
      <c r="P30" s="20">
        <f>SUM(CALCULATION!GS25:GV25)</f>
        <v>59</v>
      </c>
      <c r="Q30" s="21">
        <f t="shared" si="11"/>
        <v>86.7647058823529</v>
      </c>
      <c r="R30" s="20">
        <f>SUM(CALCULATION!GX25:HA25)</f>
        <v>126</v>
      </c>
      <c r="S30" s="21">
        <f t="shared" si="7"/>
        <v>72.4137931034483</v>
      </c>
      <c r="T30" s="20">
        <f>SUM(CALCULATION!HC25:HF25)</f>
        <v>24</v>
      </c>
      <c r="U30" s="21">
        <f t="shared" si="8"/>
        <v>63.1578947368421</v>
      </c>
      <c r="V30" s="20">
        <f>SUM(CALCULATION!HH25:HK25)</f>
        <v>101</v>
      </c>
      <c r="W30" s="21">
        <f t="shared" si="9"/>
        <v>53.7234042553192</v>
      </c>
      <c r="X30" s="20">
        <f>SUM(CALCULATION!HM25:HP25)</f>
        <v>22</v>
      </c>
      <c r="Y30" s="21">
        <f t="shared" si="12"/>
        <v>78.5714285714286</v>
      </c>
    </row>
    <row r="31" ht="13" customHeight="1" spans="1:25">
      <c r="A31" s="66">
        <v>26</v>
      </c>
      <c r="B31" s="18">
        <v>26</v>
      </c>
      <c r="C31" s="28" t="s">
        <v>47</v>
      </c>
      <c r="D31" s="20">
        <f>SUM(CALCULATION!FO26:FR26)</f>
        <v>133</v>
      </c>
      <c r="E31" s="21">
        <f t="shared" si="0"/>
        <v>68.2051282051282</v>
      </c>
      <c r="F31" s="20">
        <f>SUM(CALCULATION!FT26:FW26)</f>
        <v>82</v>
      </c>
      <c r="G31" s="21">
        <f t="shared" si="1"/>
        <v>86.3157894736842</v>
      </c>
      <c r="H31" s="20">
        <f>SUM(CALCULATION!FY26:GA26)</f>
        <v>108</v>
      </c>
      <c r="I31" s="21">
        <f t="shared" si="2"/>
        <v>68.3544303797468</v>
      </c>
      <c r="J31" s="20">
        <f>SUM(CALCULATION!GD26:GG26)</f>
        <v>39</v>
      </c>
      <c r="K31" s="21">
        <f t="shared" si="3"/>
        <v>78</v>
      </c>
      <c r="L31" s="20">
        <f>SUM(CALCULATION!GI26:GL26)</f>
        <v>168</v>
      </c>
      <c r="M31" s="21">
        <f t="shared" si="4"/>
        <v>73.6842105263158</v>
      </c>
      <c r="N31" s="20">
        <f>SUM(CALCULATION!GN26:GQ26)</f>
        <v>140</v>
      </c>
      <c r="O31" s="21">
        <f t="shared" si="5"/>
        <v>73.2984293193717</v>
      </c>
      <c r="P31" s="20">
        <f>SUM(CALCULATION!GS26:GV26)</f>
        <v>64</v>
      </c>
      <c r="Q31" s="21">
        <f t="shared" si="11"/>
        <v>94.1176470588235</v>
      </c>
      <c r="R31" s="20">
        <f>SUM(CALCULATION!GX26:HA26)</f>
        <v>121</v>
      </c>
      <c r="S31" s="21">
        <f t="shared" si="7"/>
        <v>69.5402298850575</v>
      </c>
      <c r="T31" s="20">
        <f>SUM(CALCULATION!HC26:HF26)</f>
        <v>25</v>
      </c>
      <c r="U31" s="21">
        <f t="shared" si="8"/>
        <v>65.7894736842105</v>
      </c>
      <c r="V31" s="20">
        <f>SUM(CALCULATION!HH26:HK26)</f>
        <v>134</v>
      </c>
      <c r="W31" s="21">
        <f t="shared" si="9"/>
        <v>71.2765957446808</v>
      </c>
      <c r="X31" s="20">
        <f>SUM(CALCULATION!HM26:HP26)</f>
        <v>24</v>
      </c>
      <c r="Y31" s="21">
        <f t="shared" si="12"/>
        <v>85.7142857142857</v>
      </c>
    </row>
    <row r="32" ht="13" customHeight="1" spans="1:25">
      <c r="A32" s="66">
        <v>27</v>
      </c>
      <c r="B32" s="18">
        <v>27</v>
      </c>
      <c r="C32" s="19" t="s">
        <v>48</v>
      </c>
      <c r="D32" s="20">
        <f>SUM(CALCULATION!FO27:FR27)</f>
        <v>157</v>
      </c>
      <c r="E32" s="21">
        <f t="shared" si="0"/>
        <v>80.5128205128205</v>
      </c>
      <c r="F32" s="20">
        <f>SUM(CALCULATION!FT27:FW27)</f>
        <v>87</v>
      </c>
      <c r="G32" s="21">
        <f t="shared" si="1"/>
        <v>91.5789473684211</v>
      </c>
      <c r="H32" s="20">
        <f>SUM(CALCULATION!FY27:GA27)</f>
        <v>117</v>
      </c>
      <c r="I32" s="21">
        <f t="shared" si="2"/>
        <v>74.0506329113924</v>
      </c>
      <c r="J32" s="20">
        <f>SUM(CALCULATION!GD27:GG27)</f>
        <v>42</v>
      </c>
      <c r="K32" s="21">
        <f t="shared" si="3"/>
        <v>84</v>
      </c>
      <c r="L32" s="20">
        <f>SUM(CALCULATION!GI27:GL27)</f>
        <v>174</v>
      </c>
      <c r="M32" s="21">
        <f t="shared" si="4"/>
        <v>76.3157894736842</v>
      </c>
      <c r="N32" s="20">
        <f>SUM(CALCULATION!GN27:GQ27)</f>
        <v>160</v>
      </c>
      <c r="O32" s="21">
        <f t="shared" si="5"/>
        <v>83.7696335078534</v>
      </c>
      <c r="P32" s="20">
        <f>SUM(CALCULATION!GS27:GV27)</f>
        <v>68</v>
      </c>
      <c r="Q32" s="21">
        <f t="shared" si="11"/>
        <v>100</v>
      </c>
      <c r="R32" s="20">
        <f>SUM(CALCULATION!GX27:HA27)</f>
        <v>140</v>
      </c>
      <c r="S32" s="21">
        <f t="shared" si="7"/>
        <v>80.4597701149425</v>
      </c>
      <c r="T32" s="20">
        <f>SUM(CALCULATION!HC27:HF27)</f>
        <v>29</v>
      </c>
      <c r="U32" s="21">
        <f t="shared" si="8"/>
        <v>76.3157894736842</v>
      </c>
      <c r="V32" s="20">
        <f>SUM(CALCULATION!HH27:HK27)</f>
        <v>160</v>
      </c>
      <c r="W32" s="21">
        <f t="shared" si="9"/>
        <v>85.1063829787234</v>
      </c>
      <c r="X32" s="20">
        <f>SUM(CALCULATION!HM27:HP27)</f>
        <v>22</v>
      </c>
      <c r="Y32" s="21">
        <f t="shared" si="12"/>
        <v>78.5714285714286</v>
      </c>
    </row>
    <row r="33" ht="13" customHeight="1" spans="1:25">
      <c r="A33" s="66">
        <v>28</v>
      </c>
      <c r="B33" s="18">
        <v>28</v>
      </c>
      <c r="C33" s="22" t="s">
        <v>49</v>
      </c>
      <c r="D33" s="20">
        <f>SUM(CALCULATION!FO28:FR28)</f>
        <v>167</v>
      </c>
      <c r="E33" s="21">
        <f t="shared" si="0"/>
        <v>85.6410256410256</v>
      </c>
      <c r="F33" s="20">
        <f>SUM(CALCULATION!FT28:FW28)</f>
        <v>84</v>
      </c>
      <c r="G33" s="21">
        <f t="shared" si="1"/>
        <v>88.4210526315789</v>
      </c>
      <c r="H33" s="20">
        <f>SUM(CALCULATION!FY28:GA28)</f>
        <v>126</v>
      </c>
      <c r="I33" s="21">
        <f t="shared" si="2"/>
        <v>79.746835443038</v>
      </c>
      <c r="J33" s="20">
        <f>SUM(CALCULATION!GD28:GG28)</f>
        <v>47</v>
      </c>
      <c r="K33" s="21">
        <f t="shared" si="3"/>
        <v>94</v>
      </c>
      <c r="L33" s="20">
        <f>SUM(CALCULATION!GI28:GL28)</f>
        <v>187</v>
      </c>
      <c r="M33" s="21">
        <f t="shared" si="4"/>
        <v>82.0175438596491</v>
      </c>
      <c r="N33" s="20">
        <f>SUM(CALCULATION!GN28:GQ28)</f>
        <v>168</v>
      </c>
      <c r="O33" s="21">
        <f t="shared" si="5"/>
        <v>87.9581151832461</v>
      </c>
      <c r="P33" s="20">
        <f>SUM(CALCULATION!GS28:GV28)</f>
        <v>68</v>
      </c>
      <c r="Q33" s="21">
        <f t="shared" si="11"/>
        <v>100</v>
      </c>
      <c r="R33" s="20">
        <f>SUM(CALCULATION!GX28:HA28)</f>
        <v>150</v>
      </c>
      <c r="S33" s="21">
        <f t="shared" si="7"/>
        <v>86.2068965517241</v>
      </c>
      <c r="T33" s="20">
        <f>SUM(CALCULATION!HC28:HF28)</f>
        <v>29</v>
      </c>
      <c r="U33" s="21">
        <f t="shared" si="8"/>
        <v>76.3157894736842</v>
      </c>
      <c r="V33" s="20">
        <f>SUM(CALCULATION!HH28:HK28)</f>
        <v>163</v>
      </c>
      <c r="W33" s="21">
        <f t="shared" si="9"/>
        <v>86.7021276595745</v>
      </c>
      <c r="X33" s="20">
        <f>SUM(CALCULATION!HM28:HP28)</f>
        <v>26</v>
      </c>
      <c r="Y33" s="21">
        <f t="shared" si="12"/>
        <v>92.8571428571429</v>
      </c>
    </row>
    <row r="34" ht="13" customHeight="1" spans="1:25">
      <c r="A34" s="66">
        <v>29</v>
      </c>
      <c r="B34" s="18">
        <v>29</v>
      </c>
      <c r="C34" s="22" t="s">
        <v>50</v>
      </c>
      <c r="D34" s="20">
        <f>SUM(CALCULATION!FO29:FR29)</f>
        <v>171</v>
      </c>
      <c r="E34" s="21">
        <f t="shared" si="0"/>
        <v>87.6923076923077</v>
      </c>
      <c r="F34" s="20">
        <f>SUM(CALCULATION!FT29:FW29)</f>
        <v>86</v>
      </c>
      <c r="G34" s="21">
        <f t="shared" si="1"/>
        <v>90.5263157894737</v>
      </c>
      <c r="H34" s="20">
        <f>SUM(CALCULATION!FY29:GA29)</f>
        <v>135</v>
      </c>
      <c r="I34" s="21">
        <f t="shared" si="2"/>
        <v>85.4430379746835</v>
      </c>
      <c r="J34" s="20">
        <f>SUM(CALCULATION!GD29:GG29)</f>
        <v>45</v>
      </c>
      <c r="K34" s="21">
        <f t="shared" si="3"/>
        <v>90</v>
      </c>
      <c r="L34" s="20">
        <f>SUM(CALCULATION!GI29:GL29)</f>
        <v>200</v>
      </c>
      <c r="M34" s="21">
        <f t="shared" si="4"/>
        <v>87.719298245614</v>
      </c>
      <c r="N34" s="20">
        <f>SUM(CALCULATION!GN29:GQ29)</f>
        <v>174</v>
      </c>
      <c r="O34" s="21">
        <f t="shared" si="5"/>
        <v>91.0994764397906</v>
      </c>
      <c r="P34" s="20">
        <f>SUM(CALCULATION!GS29:GV29)</f>
        <v>68</v>
      </c>
      <c r="Q34" s="21">
        <f t="shared" si="11"/>
        <v>100</v>
      </c>
      <c r="R34" s="20">
        <f>SUM(CALCULATION!GX29:HA29)</f>
        <v>151</v>
      </c>
      <c r="S34" s="21">
        <f t="shared" si="7"/>
        <v>86.7816091954023</v>
      </c>
      <c r="T34" s="20">
        <f>SUM(CALCULATION!HC29:HF29)</f>
        <v>32</v>
      </c>
      <c r="U34" s="21">
        <f t="shared" si="8"/>
        <v>84.2105263157895</v>
      </c>
      <c r="V34" s="20">
        <f>SUM(CALCULATION!HH29:HK29)</f>
        <v>155</v>
      </c>
      <c r="W34" s="21">
        <f t="shared" si="9"/>
        <v>82.4468085106383</v>
      </c>
      <c r="X34" s="20">
        <f>SUM(CALCULATION!HM29:HP29)</f>
        <v>24</v>
      </c>
      <c r="Y34" s="21">
        <f t="shared" si="12"/>
        <v>85.7142857142857</v>
      </c>
    </row>
    <row r="35" ht="13" customHeight="1" spans="1:25">
      <c r="A35" s="66">
        <v>30</v>
      </c>
      <c r="B35" s="18">
        <v>30</v>
      </c>
      <c r="C35" s="29" t="s">
        <v>51</v>
      </c>
      <c r="D35" s="20">
        <f>SUM(CALCULATION!FO30:FR30)</f>
        <v>168</v>
      </c>
      <c r="E35" s="21">
        <f t="shared" si="0"/>
        <v>86.1538461538462</v>
      </c>
      <c r="F35" s="20">
        <f>SUM(CALCULATION!FT30:FW30)</f>
        <v>84</v>
      </c>
      <c r="G35" s="21">
        <f t="shared" si="1"/>
        <v>88.4210526315789</v>
      </c>
      <c r="H35" s="20">
        <f>SUM(CALCULATION!FY30:GA30)</f>
        <v>136</v>
      </c>
      <c r="I35" s="21">
        <f t="shared" si="2"/>
        <v>86.0759493670886</v>
      </c>
      <c r="J35" s="20">
        <f>SUM(CALCULATION!GD30:GG30)</f>
        <v>44</v>
      </c>
      <c r="K35" s="21">
        <f t="shared" si="3"/>
        <v>88</v>
      </c>
      <c r="L35" s="20">
        <f>SUM(CALCULATION!GI30:GL30)</f>
        <v>191</v>
      </c>
      <c r="M35" s="21">
        <f t="shared" si="4"/>
        <v>83.7719298245614</v>
      </c>
      <c r="N35" s="20">
        <f>SUM(CALCULATION!GN30:GQ30)</f>
        <v>177</v>
      </c>
      <c r="O35" s="21">
        <f t="shared" si="5"/>
        <v>92.6701570680628</v>
      </c>
      <c r="P35" s="20">
        <f>SUM(CALCULATION!GS30:GV30)</f>
        <v>68</v>
      </c>
      <c r="Q35" s="21">
        <f t="shared" si="11"/>
        <v>100</v>
      </c>
      <c r="R35" s="20">
        <f>SUM(CALCULATION!GX30:HA30)</f>
        <v>162</v>
      </c>
      <c r="S35" s="21">
        <f t="shared" si="7"/>
        <v>93.1034482758621</v>
      </c>
      <c r="T35" s="20">
        <f>SUM(CALCULATION!HC30:HF30)</f>
        <v>34</v>
      </c>
      <c r="U35" s="21">
        <f t="shared" si="8"/>
        <v>89.4736842105263</v>
      </c>
      <c r="V35" s="20">
        <f>SUM(CALCULATION!HH30:HK30)</f>
        <v>162</v>
      </c>
      <c r="W35" s="21">
        <f t="shared" si="9"/>
        <v>86.1702127659574</v>
      </c>
      <c r="X35" s="20">
        <f>SUM(CALCULATION!HM30:HP30)</f>
        <v>26</v>
      </c>
      <c r="Y35" s="21">
        <f t="shared" si="12"/>
        <v>92.8571428571429</v>
      </c>
    </row>
    <row r="36" ht="13" customHeight="1" spans="1:25">
      <c r="A36" s="66">
        <v>31</v>
      </c>
      <c r="B36" s="18">
        <v>31</v>
      </c>
      <c r="C36" s="22" t="s">
        <v>52</v>
      </c>
      <c r="D36" s="20">
        <f>SUM(CALCULATION!FO31:FR31)</f>
        <v>181</v>
      </c>
      <c r="E36" s="21">
        <f t="shared" si="0"/>
        <v>92.8205128205128</v>
      </c>
      <c r="F36" s="20">
        <f>SUM(CALCULATION!FT31:FW31)</f>
        <v>92</v>
      </c>
      <c r="G36" s="21">
        <f t="shared" ref="G36:G45" si="13">F36/99*100</f>
        <v>92.9292929292929</v>
      </c>
      <c r="H36" s="20">
        <f>SUM(CALCULATION!FY31:GA31)</f>
        <v>140</v>
      </c>
      <c r="I36" s="21">
        <f t="shared" si="2"/>
        <v>88.6075949367088</v>
      </c>
      <c r="J36" s="20">
        <f>SUM(CALCULATION!GD31:GG31)</f>
        <v>43</v>
      </c>
      <c r="K36" s="21">
        <f t="shared" ref="K36:K63" si="14">J36/49*100</f>
        <v>87.7551020408163</v>
      </c>
      <c r="L36" s="20">
        <f>SUM(CALCULATION!GI31:GL31)</f>
        <v>208</v>
      </c>
      <c r="M36" s="21">
        <f t="shared" si="4"/>
        <v>91.2280701754386</v>
      </c>
      <c r="N36" s="20">
        <f>SUM(CALCULATION!GN31:GQ31)</f>
        <v>180</v>
      </c>
      <c r="O36" s="21">
        <f t="shared" si="5"/>
        <v>94.2408376963351</v>
      </c>
      <c r="P36" s="20">
        <f>SUM(CALCULATION!GS31:GV31)</f>
        <v>68</v>
      </c>
      <c r="Q36" s="21">
        <f t="shared" ref="Q36:Q45" si="15">P36/70*100</f>
        <v>97.1428571428571</v>
      </c>
      <c r="R36" s="20">
        <f>SUM(CALCULATION!GX31:HA31)</f>
        <v>158</v>
      </c>
      <c r="S36" s="21">
        <f t="shared" si="7"/>
        <v>90.8045977011494</v>
      </c>
      <c r="T36" s="20">
        <f>SUM(CALCULATION!HC31:HF31)</f>
        <v>35</v>
      </c>
      <c r="U36" s="21">
        <f t="shared" si="8"/>
        <v>92.1052631578947</v>
      </c>
      <c r="V36" s="20">
        <f>SUM(CALCULATION!HH31:HK31)</f>
        <v>171</v>
      </c>
      <c r="W36" s="21">
        <f t="shared" si="9"/>
        <v>90.9574468085106</v>
      </c>
      <c r="X36" s="20">
        <f>SUM(CALCULATION!HM31:HP31)</f>
        <v>27</v>
      </c>
      <c r="Y36" s="21">
        <f t="shared" si="12"/>
        <v>96.4285714285714</v>
      </c>
    </row>
    <row r="37" ht="13" customHeight="1" spans="1:25">
      <c r="A37" s="66">
        <v>32</v>
      </c>
      <c r="B37" s="18">
        <v>32</v>
      </c>
      <c r="C37" s="22" t="s">
        <v>53</v>
      </c>
      <c r="D37" s="20">
        <f>SUM(CALCULATION!FO32:FR32)</f>
        <v>53</v>
      </c>
      <c r="E37" s="21">
        <f t="shared" si="0"/>
        <v>27.1794871794872</v>
      </c>
      <c r="F37" s="20">
        <f>SUM(CALCULATION!FT32:FW32)</f>
        <v>44</v>
      </c>
      <c r="G37" s="21">
        <f t="shared" si="13"/>
        <v>44.4444444444444</v>
      </c>
      <c r="H37" s="20">
        <f>SUM(CALCULATION!FY32:GA32)</f>
        <v>57</v>
      </c>
      <c r="I37" s="21">
        <f t="shared" si="2"/>
        <v>36.0759493670886</v>
      </c>
      <c r="J37" s="20">
        <f>SUM(CALCULATION!GD32:GG32)</f>
        <v>22</v>
      </c>
      <c r="K37" s="21">
        <f t="shared" si="14"/>
        <v>44.8979591836735</v>
      </c>
      <c r="L37" s="20">
        <f>SUM(CALCULATION!GI32:GL32)</f>
        <v>61</v>
      </c>
      <c r="M37" s="21">
        <f t="shared" si="4"/>
        <v>26.7543859649123</v>
      </c>
      <c r="N37" s="20">
        <f>SUM(CALCULATION!GN32:GQ32)</f>
        <v>55</v>
      </c>
      <c r="O37" s="21">
        <f t="shared" si="5"/>
        <v>28.7958115183246</v>
      </c>
      <c r="P37" s="20">
        <f>SUM(CALCULATION!GS32:GV32)</f>
        <v>27</v>
      </c>
      <c r="Q37" s="21">
        <f t="shared" si="15"/>
        <v>38.5714285714286</v>
      </c>
      <c r="R37" s="20">
        <f>SUM(CALCULATION!GX32:HA32)</f>
        <v>49</v>
      </c>
      <c r="S37" s="21">
        <f t="shared" si="7"/>
        <v>28.1609195402299</v>
      </c>
      <c r="T37" s="20">
        <f>SUM(CALCULATION!HC32:HF32)</f>
        <v>18</v>
      </c>
      <c r="U37" s="21">
        <f t="shared" si="8"/>
        <v>47.3684210526316</v>
      </c>
      <c r="V37" s="20">
        <f>SUM(CALCULATION!HH32:HK32)</f>
        <v>59</v>
      </c>
      <c r="W37" s="21">
        <f t="shared" si="9"/>
        <v>31.3829787234043</v>
      </c>
      <c r="X37" s="20">
        <f>SUM(CALCULATION!HM32:HP32)</f>
        <v>18</v>
      </c>
      <c r="Y37" s="21">
        <f t="shared" si="12"/>
        <v>64.2857142857143</v>
      </c>
    </row>
    <row r="38" ht="13" customHeight="1" spans="1:25">
      <c r="A38" s="66">
        <v>33</v>
      </c>
      <c r="B38" s="18">
        <v>33</v>
      </c>
      <c r="C38" s="22" t="s">
        <v>54</v>
      </c>
      <c r="D38" s="20">
        <f>SUM(CALCULATION!FO33:FR33)</f>
        <v>183</v>
      </c>
      <c r="E38" s="21">
        <f t="shared" si="0"/>
        <v>93.8461538461538</v>
      </c>
      <c r="F38" s="20">
        <f>SUM(CALCULATION!FT33:FW33)</f>
        <v>85</v>
      </c>
      <c r="G38" s="21">
        <f t="shared" si="13"/>
        <v>85.8585858585859</v>
      </c>
      <c r="H38" s="20">
        <f>SUM(CALCULATION!FY33:GA33)</f>
        <v>141</v>
      </c>
      <c r="I38" s="21">
        <f t="shared" si="2"/>
        <v>89.2405063291139</v>
      </c>
      <c r="J38" s="20">
        <f>SUM(CALCULATION!GD33:GG33)</f>
        <v>44</v>
      </c>
      <c r="K38" s="21">
        <f t="shared" si="14"/>
        <v>89.7959183673469</v>
      </c>
      <c r="L38" s="20">
        <f>SUM(CALCULATION!GI33:GL33)</f>
        <v>206</v>
      </c>
      <c r="M38" s="21">
        <f t="shared" si="4"/>
        <v>90.3508771929825</v>
      </c>
      <c r="N38" s="20">
        <f>SUM(CALCULATION!GN33:GQ33)</f>
        <v>180</v>
      </c>
      <c r="O38" s="21">
        <f t="shared" si="5"/>
        <v>94.2408376963351</v>
      </c>
      <c r="P38" s="20">
        <f>SUM(CALCULATION!GS33:GV33)</f>
        <v>67</v>
      </c>
      <c r="Q38" s="21">
        <f t="shared" si="15"/>
        <v>95.7142857142857</v>
      </c>
      <c r="R38" s="20">
        <f>SUM(CALCULATION!GX33:HA33)</f>
        <v>159</v>
      </c>
      <c r="S38" s="21">
        <f t="shared" si="7"/>
        <v>91.3793103448276</v>
      </c>
      <c r="T38" s="20">
        <f>SUM(CALCULATION!HC33:HF33)</f>
        <v>35</v>
      </c>
      <c r="U38" s="21">
        <f t="shared" si="8"/>
        <v>92.1052631578947</v>
      </c>
      <c r="V38" s="20">
        <f>SUM(CALCULATION!HH33:HK33)</f>
        <v>168</v>
      </c>
      <c r="W38" s="21">
        <f t="shared" si="9"/>
        <v>89.3617021276596</v>
      </c>
      <c r="X38" s="20">
        <f>SUM(CALCULATION!HM33:HP33)</f>
        <v>24</v>
      </c>
      <c r="Y38" s="21">
        <f t="shared" si="12"/>
        <v>85.7142857142857</v>
      </c>
    </row>
    <row r="39" ht="13" customHeight="1" spans="1:25">
      <c r="A39" s="66">
        <v>34</v>
      </c>
      <c r="B39" s="18">
        <v>34</v>
      </c>
      <c r="C39" s="22" t="s">
        <v>55</v>
      </c>
      <c r="D39" s="20">
        <f>SUM(CALCULATION!FO34:FR34)</f>
        <v>172</v>
      </c>
      <c r="E39" s="21">
        <f t="shared" si="0"/>
        <v>88.2051282051282</v>
      </c>
      <c r="F39" s="20">
        <f>SUM(CALCULATION!FT34:FW34)</f>
        <v>87</v>
      </c>
      <c r="G39" s="21">
        <f t="shared" si="13"/>
        <v>87.8787878787879</v>
      </c>
      <c r="H39" s="20">
        <f>SUM(CALCULATION!FY34:GA34)</f>
        <v>139</v>
      </c>
      <c r="I39" s="21">
        <f t="shared" si="2"/>
        <v>87.9746835443038</v>
      </c>
      <c r="J39" s="20">
        <f>SUM(CALCULATION!GD34:GG34)</f>
        <v>44</v>
      </c>
      <c r="K39" s="21">
        <f t="shared" si="14"/>
        <v>89.7959183673469</v>
      </c>
      <c r="L39" s="20">
        <f>SUM(CALCULATION!GI34:GL34)</f>
        <v>188</v>
      </c>
      <c r="M39" s="21">
        <f t="shared" si="4"/>
        <v>82.4561403508772</v>
      </c>
      <c r="N39" s="20">
        <f>SUM(CALCULATION!GN34:GQ34)</f>
        <v>169</v>
      </c>
      <c r="O39" s="21">
        <f t="shared" si="5"/>
        <v>88.4816753926702</v>
      </c>
      <c r="P39" s="20">
        <f>SUM(CALCULATION!GS34:GV34)</f>
        <v>66</v>
      </c>
      <c r="Q39" s="21">
        <f t="shared" si="15"/>
        <v>94.2857142857143</v>
      </c>
      <c r="R39" s="20">
        <f>SUM(CALCULATION!GX34:HA34)</f>
        <v>152</v>
      </c>
      <c r="S39" s="21">
        <f t="shared" si="7"/>
        <v>87.3563218390805</v>
      </c>
      <c r="T39" s="20">
        <f>SUM(CALCULATION!HC34:HF34)</f>
        <v>32</v>
      </c>
      <c r="U39" s="21">
        <f t="shared" si="8"/>
        <v>84.2105263157895</v>
      </c>
      <c r="V39" s="20">
        <f>SUM(CALCULATION!HH34:HK34)</f>
        <v>167</v>
      </c>
      <c r="W39" s="21">
        <f t="shared" si="9"/>
        <v>88.8297872340426</v>
      </c>
      <c r="X39" s="20">
        <f>SUM(CALCULATION!HM34:HP34)</f>
        <v>24</v>
      </c>
      <c r="Y39" s="21">
        <f t="shared" si="12"/>
        <v>85.7142857142857</v>
      </c>
    </row>
    <row r="40" ht="13" customHeight="1" spans="1:25">
      <c r="A40" s="66">
        <v>35</v>
      </c>
      <c r="B40" s="18">
        <v>35</v>
      </c>
      <c r="C40" s="22" t="s">
        <v>56</v>
      </c>
      <c r="D40" s="20">
        <f>SUM(CALCULATION!FO35:FR35)</f>
        <v>190</v>
      </c>
      <c r="E40" s="21">
        <f t="shared" si="0"/>
        <v>97.4358974358974</v>
      </c>
      <c r="F40" s="20">
        <f>SUM(CALCULATION!FT35:FW35)</f>
        <v>93</v>
      </c>
      <c r="G40" s="21">
        <f t="shared" si="13"/>
        <v>93.9393939393939</v>
      </c>
      <c r="H40" s="20">
        <f>SUM(CALCULATION!FY35:GA35)</f>
        <v>144</v>
      </c>
      <c r="I40" s="21">
        <f t="shared" si="2"/>
        <v>91.1392405063291</v>
      </c>
      <c r="J40" s="20">
        <f>SUM(CALCULATION!GD35:GG35)</f>
        <v>47</v>
      </c>
      <c r="K40" s="21">
        <f t="shared" si="14"/>
        <v>95.9183673469388</v>
      </c>
      <c r="L40" s="20">
        <f>SUM(CALCULATION!GI35:GL35)</f>
        <v>222</v>
      </c>
      <c r="M40" s="21">
        <f t="shared" si="4"/>
        <v>97.3684210526316</v>
      </c>
      <c r="N40" s="20">
        <f>SUM(CALCULATION!GN35:GQ35)</f>
        <v>189</v>
      </c>
      <c r="O40" s="21">
        <f t="shared" si="5"/>
        <v>98.9528795811518</v>
      </c>
      <c r="P40" s="20">
        <f>SUM(CALCULATION!GS35:GV35)</f>
        <v>70</v>
      </c>
      <c r="Q40" s="21">
        <f t="shared" si="15"/>
        <v>100</v>
      </c>
      <c r="R40" s="20">
        <f>SUM(CALCULATION!GX35:HA35)</f>
        <v>168</v>
      </c>
      <c r="S40" s="21">
        <f t="shared" si="7"/>
        <v>96.551724137931</v>
      </c>
      <c r="T40" s="20">
        <f>SUM(CALCULATION!HC35:HF35)</f>
        <v>38</v>
      </c>
      <c r="U40" s="21">
        <f t="shared" si="8"/>
        <v>100</v>
      </c>
      <c r="V40" s="20">
        <f>SUM(CALCULATION!HH35:HK35)</f>
        <v>180</v>
      </c>
      <c r="W40" s="21">
        <f t="shared" si="9"/>
        <v>95.7446808510638</v>
      </c>
      <c r="X40" s="20">
        <f>SUM(CALCULATION!HM35:HP35)</f>
        <v>26</v>
      </c>
      <c r="Y40" s="21">
        <f t="shared" si="12"/>
        <v>92.8571428571429</v>
      </c>
    </row>
    <row r="41" ht="13" customHeight="1" spans="1:25">
      <c r="A41" s="66">
        <v>36</v>
      </c>
      <c r="B41" s="18">
        <v>36</v>
      </c>
      <c r="C41" s="22" t="s">
        <v>57</v>
      </c>
      <c r="D41" s="20">
        <f>SUM(CALCULATION!FO36:FR36)</f>
        <v>130</v>
      </c>
      <c r="E41" s="21">
        <f t="shared" si="0"/>
        <v>66.6666666666667</v>
      </c>
      <c r="F41" s="20">
        <f>SUM(CALCULATION!FT36:FW36)</f>
        <v>77</v>
      </c>
      <c r="G41" s="21">
        <f t="shared" si="13"/>
        <v>77.7777777777778</v>
      </c>
      <c r="H41" s="20">
        <f>SUM(CALCULATION!FY36:GA36)</f>
        <v>123</v>
      </c>
      <c r="I41" s="21">
        <f t="shared" si="2"/>
        <v>77.8481012658228</v>
      </c>
      <c r="J41" s="20">
        <f>SUM(CALCULATION!GD36:GG36)</f>
        <v>44</v>
      </c>
      <c r="K41" s="21">
        <f t="shared" si="14"/>
        <v>89.7959183673469</v>
      </c>
      <c r="L41" s="20">
        <f>SUM(CALCULATION!GI36:GL36)</f>
        <v>182</v>
      </c>
      <c r="M41" s="21">
        <f t="shared" si="4"/>
        <v>79.8245614035088</v>
      </c>
      <c r="N41" s="20">
        <f>SUM(CALCULATION!GN36:GQ36)</f>
        <v>165</v>
      </c>
      <c r="O41" s="21">
        <f t="shared" si="5"/>
        <v>86.3874345549738</v>
      </c>
      <c r="P41" s="20">
        <f>SUM(CALCULATION!GS36:GV36)</f>
        <v>62</v>
      </c>
      <c r="Q41" s="21">
        <f t="shared" si="15"/>
        <v>88.5714285714286</v>
      </c>
      <c r="R41" s="20">
        <f>SUM(CALCULATION!GX36:HA36)</f>
        <v>132</v>
      </c>
      <c r="S41" s="21">
        <f t="shared" si="7"/>
        <v>75.8620689655172</v>
      </c>
      <c r="T41" s="20">
        <f>SUM(CALCULATION!HC36:HF36)</f>
        <v>30</v>
      </c>
      <c r="U41" s="21">
        <f t="shared" si="8"/>
        <v>78.9473684210526</v>
      </c>
      <c r="V41" s="20">
        <f>SUM(CALCULATION!HH36:HK36)</f>
        <v>124</v>
      </c>
      <c r="W41" s="21">
        <f t="shared" si="9"/>
        <v>65.9574468085106</v>
      </c>
      <c r="X41" s="20">
        <f>SUM(CALCULATION!HM36:HP36)</f>
        <v>24</v>
      </c>
      <c r="Y41" s="21">
        <f t="shared" si="12"/>
        <v>85.7142857142857</v>
      </c>
    </row>
    <row r="42" ht="13" customHeight="1" spans="1:25">
      <c r="A42" s="66">
        <v>37</v>
      </c>
      <c r="B42" s="18">
        <v>37</v>
      </c>
      <c r="C42" s="22" t="s">
        <v>58</v>
      </c>
      <c r="D42" s="20">
        <f>SUM(CALCULATION!FO37:FR37)</f>
        <v>180</v>
      </c>
      <c r="E42" s="21">
        <f t="shared" si="0"/>
        <v>92.3076923076923</v>
      </c>
      <c r="F42" s="20">
        <f>SUM(CALCULATION!FT37:FW37)</f>
        <v>91</v>
      </c>
      <c r="G42" s="21">
        <f t="shared" si="13"/>
        <v>91.9191919191919</v>
      </c>
      <c r="H42" s="20">
        <f>SUM(CALCULATION!FY37:GA37)</f>
        <v>139</v>
      </c>
      <c r="I42" s="21">
        <f t="shared" si="2"/>
        <v>87.9746835443038</v>
      </c>
      <c r="J42" s="20">
        <f>SUM(CALCULATION!GD37:GG37)</f>
        <v>47</v>
      </c>
      <c r="K42" s="21">
        <f t="shared" si="14"/>
        <v>95.9183673469388</v>
      </c>
      <c r="L42" s="20">
        <f>SUM(CALCULATION!GI37:GL37)</f>
        <v>198</v>
      </c>
      <c r="M42" s="21">
        <f t="shared" si="4"/>
        <v>86.8421052631579</v>
      </c>
      <c r="N42" s="20">
        <f>SUM(CALCULATION!GN37:GQ37)</f>
        <v>177</v>
      </c>
      <c r="O42" s="21">
        <f t="shared" si="5"/>
        <v>92.6701570680628</v>
      </c>
      <c r="P42" s="20">
        <f>SUM(CALCULATION!GS37:GV37)</f>
        <v>68</v>
      </c>
      <c r="Q42" s="21">
        <f t="shared" si="15"/>
        <v>97.1428571428571</v>
      </c>
      <c r="R42" s="20">
        <f>SUM(CALCULATION!GX37:HA37)</f>
        <v>163</v>
      </c>
      <c r="S42" s="21">
        <f t="shared" si="7"/>
        <v>93.6781609195402</v>
      </c>
      <c r="T42" s="20">
        <f>SUM(CALCULATION!HC37:HF37)</f>
        <v>36</v>
      </c>
      <c r="U42" s="21">
        <f t="shared" si="8"/>
        <v>94.7368421052632</v>
      </c>
      <c r="V42" s="20">
        <f>SUM(CALCULATION!HH37:HK37)</f>
        <v>170</v>
      </c>
      <c r="W42" s="21">
        <f t="shared" si="9"/>
        <v>90.4255319148936</v>
      </c>
      <c r="X42" s="20">
        <f>SUM(CALCULATION!HM37:HP37)</f>
        <v>25</v>
      </c>
      <c r="Y42" s="21">
        <f t="shared" si="12"/>
        <v>89.2857142857143</v>
      </c>
    </row>
    <row r="43" ht="13" customHeight="1" spans="1:25">
      <c r="A43" s="66">
        <v>38</v>
      </c>
      <c r="B43" s="18">
        <v>38</v>
      </c>
      <c r="C43" s="22" t="s">
        <v>59</v>
      </c>
      <c r="D43" s="20">
        <f>SUM(CALCULATION!FO38:FR38)</f>
        <v>184</v>
      </c>
      <c r="E43" s="21">
        <f t="shared" si="0"/>
        <v>94.3589743589744</v>
      </c>
      <c r="F43" s="20">
        <f>SUM(CALCULATION!FT38:FW38)</f>
        <v>93</v>
      </c>
      <c r="G43" s="21">
        <f t="shared" si="13"/>
        <v>93.9393939393939</v>
      </c>
      <c r="H43" s="20">
        <f>SUM(CALCULATION!FY38:GA38)</f>
        <v>145</v>
      </c>
      <c r="I43" s="21">
        <f t="shared" si="2"/>
        <v>91.7721518987342</v>
      </c>
      <c r="J43" s="20">
        <f>SUM(CALCULATION!GD38:GG38)</f>
        <v>49</v>
      </c>
      <c r="K43" s="21">
        <f t="shared" si="14"/>
        <v>100</v>
      </c>
      <c r="L43" s="20">
        <f>SUM(CALCULATION!GI38:GL38)</f>
        <v>226</v>
      </c>
      <c r="M43" s="21">
        <f t="shared" si="4"/>
        <v>99.1228070175439</v>
      </c>
      <c r="N43" s="20">
        <f>SUM(CALCULATION!GN38:GQ38)</f>
        <v>185</v>
      </c>
      <c r="O43" s="21">
        <f t="shared" si="5"/>
        <v>96.8586387434555</v>
      </c>
      <c r="P43" s="20">
        <f>SUM(CALCULATION!GS38:GV38)</f>
        <v>68</v>
      </c>
      <c r="Q43" s="21">
        <f t="shared" si="15"/>
        <v>97.1428571428571</v>
      </c>
      <c r="R43" s="20">
        <f>SUM(CALCULATION!GX38:HA38)</f>
        <v>167</v>
      </c>
      <c r="S43" s="21">
        <f t="shared" si="7"/>
        <v>95.9770114942529</v>
      </c>
      <c r="T43" s="20">
        <f>SUM(CALCULATION!HC38:HF38)</f>
        <v>37</v>
      </c>
      <c r="U43" s="21">
        <f t="shared" si="8"/>
        <v>97.3684210526316</v>
      </c>
      <c r="V43" s="20">
        <f>SUM(CALCULATION!HH38:HK38)</f>
        <v>170</v>
      </c>
      <c r="W43" s="21">
        <f t="shared" si="9"/>
        <v>90.4255319148936</v>
      </c>
      <c r="X43" s="20">
        <f>SUM(CALCULATION!HM38:HP38)</f>
        <v>23</v>
      </c>
      <c r="Y43" s="21">
        <f t="shared" si="12"/>
        <v>82.1428571428571</v>
      </c>
    </row>
    <row r="44" ht="13" customHeight="1" spans="1:25">
      <c r="A44" s="66">
        <v>39</v>
      </c>
      <c r="B44" s="18">
        <v>39</v>
      </c>
      <c r="C44" s="22" t="s">
        <v>60</v>
      </c>
      <c r="D44" s="20">
        <f>SUM(CALCULATION!FO39:FR39)</f>
        <v>158</v>
      </c>
      <c r="E44" s="21">
        <f t="shared" si="0"/>
        <v>81.025641025641</v>
      </c>
      <c r="F44" s="20">
        <f>SUM(CALCULATION!FT39:FW39)</f>
        <v>85</v>
      </c>
      <c r="G44" s="21">
        <f t="shared" si="13"/>
        <v>85.8585858585859</v>
      </c>
      <c r="H44" s="20">
        <f>SUM(CALCULATION!FY39:GA39)</f>
        <v>131</v>
      </c>
      <c r="I44" s="21">
        <f t="shared" si="2"/>
        <v>82.9113924050633</v>
      </c>
      <c r="J44" s="20">
        <f>SUM(CALCULATION!GD39:GG39)</f>
        <v>39</v>
      </c>
      <c r="K44" s="21">
        <f t="shared" si="14"/>
        <v>79.5918367346939</v>
      </c>
      <c r="L44" s="20">
        <f>SUM(CALCULATION!GI39:GL39)</f>
        <v>192</v>
      </c>
      <c r="M44" s="21">
        <f t="shared" si="4"/>
        <v>84.2105263157895</v>
      </c>
      <c r="N44" s="20">
        <f>SUM(CALCULATION!GN39:GQ39)</f>
        <v>173</v>
      </c>
      <c r="O44" s="21">
        <f t="shared" si="5"/>
        <v>90.5759162303665</v>
      </c>
      <c r="P44" s="20">
        <f>SUM(CALCULATION!GS39:GV39)</f>
        <v>64</v>
      </c>
      <c r="Q44" s="21">
        <f t="shared" si="15"/>
        <v>91.4285714285714</v>
      </c>
      <c r="R44" s="20">
        <f>SUM(CALCULATION!GX39:HA39)</f>
        <v>138</v>
      </c>
      <c r="S44" s="21">
        <f t="shared" si="7"/>
        <v>79.3103448275862</v>
      </c>
      <c r="T44" s="20">
        <f>SUM(CALCULATION!HC39:HF39)</f>
        <v>30</v>
      </c>
      <c r="U44" s="21">
        <f t="shared" si="8"/>
        <v>78.9473684210526</v>
      </c>
      <c r="V44" s="20">
        <f>SUM(CALCULATION!HH39:HK39)</f>
        <v>158</v>
      </c>
      <c r="W44" s="21">
        <f t="shared" si="9"/>
        <v>84.0425531914894</v>
      </c>
      <c r="X44" s="20">
        <f>SUM(CALCULATION!HM39:HP39)</f>
        <v>24</v>
      </c>
      <c r="Y44" s="21">
        <f t="shared" si="12"/>
        <v>85.7142857142857</v>
      </c>
    </row>
    <row r="45" ht="13" customHeight="1" spans="1:25">
      <c r="A45" s="66">
        <v>40</v>
      </c>
      <c r="B45" s="18">
        <v>40</v>
      </c>
      <c r="C45" s="19" t="s">
        <v>61</v>
      </c>
      <c r="D45" s="20">
        <f>SUM(CALCULATION!FO40:FR40)</f>
        <v>144</v>
      </c>
      <c r="E45" s="21">
        <f t="shared" si="0"/>
        <v>73.8461538461539</v>
      </c>
      <c r="F45" s="20">
        <f>SUM(CALCULATION!FT40:FW40)</f>
        <v>80</v>
      </c>
      <c r="G45" s="21">
        <f t="shared" si="13"/>
        <v>80.8080808080808</v>
      </c>
      <c r="H45" s="20">
        <f>SUM(CALCULATION!FY40:GA40)</f>
        <v>131</v>
      </c>
      <c r="I45" s="21">
        <f t="shared" si="2"/>
        <v>82.9113924050633</v>
      </c>
      <c r="J45" s="20">
        <f>SUM(CALCULATION!GD40:GG40)</f>
        <v>38</v>
      </c>
      <c r="K45" s="21">
        <f t="shared" si="14"/>
        <v>77.5510204081633</v>
      </c>
      <c r="L45" s="20">
        <f>SUM(CALCULATION!GI40:GL40)</f>
        <v>183</v>
      </c>
      <c r="M45" s="21">
        <f t="shared" si="4"/>
        <v>80.2631578947368</v>
      </c>
      <c r="N45" s="20">
        <f>SUM(CALCULATION!GN40:GQ40)</f>
        <v>151</v>
      </c>
      <c r="O45" s="21">
        <f t="shared" si="5"/>
        <v>79.0575916230366</v>
      </c>
      <c r="P45" s="20">
        <f>SUM(CALCULATION!GS40:GV40)</f>
        <v>65</v>
      </c>
      <c r="Q45" s="21">
        <f t="shared" si="15"/>
        <v>92.8571428571429</v>
      </c>
      <c r="R45" s="20">
        <f>SUM(CALCULATION!GX40:HA40)</f>
        <v>142</v>
      </c>
      <c r="S45" s="21">
        <f t="shared" si="7"/>
        <v>81.6091954022989</v>
      </c>
      <c r="T45" s="20">
        <f>SUM(CALCULATION!HC40:HF40)</f>
        <v>30</v>
      </c>
      <c r="U45" s="21">
        <f t="shared" si="8"/>
        <v>78.9473684210526</v>
      </c>
      <c r="V45" s="20">
        <f>SUM(CALCULATION!HH40:HK40)</f>
        <v>148</v>
      </c>
      <c r="W45" s="21">
        <f t="shared" si="9"/>
        <v>78.7234042553192</v>
      </c>
      <c r="X45" s="20">
        <f>SUM(CALCULATION!HM40:HP40)</f>
        <v>23</v>
      </c>
      <c r="Y45" s="21">
        <f t="shared" si="12"/>
        <v>82.1428571428571</v>
      </c>
    </row>
    <row r="46" ht="13" customHeight="1" spans="1:25">
      <c r="A46" s="66">
        <v>41</v>
      </c>
      <c r="B46" s="18">
        <v>41</v>
      </c>
      <c r="C46" s="22" t="s">
        <v>62</v>
      </c>
      <c r="D46" s="20">
        <f>SUM(CALCULATION!FO41:FR41)</f>
        <v>182</v>
      </c>
      <c r="E46" s="21">
        <f t="shared" si="0"/>
        <v>93.3333333333333</v>
      </c>
      <c r="F46" s="20">
        <f>SUM(CALCULATION!FT41:FW41)</f>
        <v>89</v>
      </c>
      <c r="G46" s="21">
        <f t="shared" ref="G46:G63" si="16">F46/92*100</f>
        <v>96.7391304347826</v>
      </c>
      <c r="H46" s="20">
        <f>SUM(CALCULATION!FY41:GA41)</f>
        <v>142</v>
      </c>
      <c r="I46" s="21">
        <f t="shared" si="2"/>
        <v>89.873417721519</v>
      </c>
      <c r="J46" s="20">
        <f>SUM(CALCULATION!GD41:GG41)</f>
        <v>49</v>
      </c>
      <c r="K46" s="21">
        <f t="shared" si="14"/>
        <v>100</v>
      </c>
      <c r="L46" s="20">
        <f>SUM(CALCULATION!GI41:GL41)</f>
        <v>215</v>
      </c>
      <c r="M46" s="21">
        <f t="shared" si="4"/>
        <v>94.2982456140351</v>
      </c>
      <c r="N46" s="20">
        <f>SUM(CALCULATION!GN41:GQ41)</f>
        <v>184</v>
      </c>
      <c r="O46" s="21">
        <f t="shared" si="5"/>
        <v>96.3350785340314</v>
      </c>
      <c r="P46" s="20">
        <f>SUM(CALCULATION!GS41:GV41)</f>
        <v>66</v>
      </c>
      <c r="Q46" s="21">
        <f t="shared" ref="Q46:Q63" si="17">P46/68*100</f>
        <v>97.0588235294118</v>
      </c>
      <c r="R46" s="20">
        <f>SUM(CALCULATION!GX41:HA41)</f>
        <v>168</v>
      </c>
      <c r="S46" s="21">
        <f t="shared" si="7"/>
        <v>96.551724137931</v>
      </c>
      <c r="T46" s="20">
        <f>SUM(CALCULATION!HC41:HF41)</f>
        <v>35</v>
      </c>
      <c r="U46" s="21">
        <f t="shared" si="8"/>
        <v>92.1052631578947</v>
      </c>
      <c r="V46" s="20">
        <f>SUM(CALCULATION!HH41:HK41)</f>
        <v>174</v>
      </c>
      <c r="W46" s="21">
        <f t="shared" si="9"/>
        <v>92.5531914893617</v>
      </c>
      <c r="X46" s="20">
        <f>SUM(CALCULATION!HM41:HP41)</f>
        <v>28</v>
      </c>
      <c r="Y46" s="21">
        <f t="shared" ref="Y46:Y63" si="18">X46/30*100</f>
        <v>93.3333333333333</v>
      </c>
    </row>
    <row r="47" ht="13" customHeight="1" spans="1:25">
      <c r="A47" s="66">
        <v>42</v>
      </c>
      <c r="B47" s="18">
        <v>42</v>
      </c>
      <c r="C47" s="22" t="s">
        <v>63</v>
      </c>
      <c r="D47" s="20">
        <f>SUM(CALCULATION!FO42:FR42)</f>
        <v>186</v>
      </c>
      <c r="E47" s="21">
        <f t="shared" si="0"/>
        <v>95.3846153846154</v>
      </c>
      <c r="F47" s="20">
        <f>SUM(CALCULATION!FT42:FW42)</f>
        <v>89</v>
      </c>
      <c r="G47" s="21">
        <f t="shared" si="16"/>
        <v>96.7391304347826</v>
      </c>
      <c r="H47" s="20">
        <f>SUM(CALCULATION!FY42:GA42)</f>
        <v>147</v>
      </c>
      <c r="I47" s="21">
        <f t="shared" si="2"/>
        <v>93.0379746835443</v>
      </c>
      <c r="J47" s="20">
        <f>SUM(CALCULATION!GD42:GG42)</f>
        <v>47</v>
      </c>
      <c r="K47" s="21">
        <f t="shared" si="14"/>
        <v>95.9183673469388</v>
      </c>
      <c r="L47" s="20">
        <f>SUM(CALCULATION!GI42:GL42)</f>
        <v>224</v>
      </c>
      <c r="M47" s="21">
        <f t="shared" si="4"/>
        <v>98.2456140350877</v>
      </c>
      <c r="N47" s="20">
        <f>SUM(CALCULATION!GN42:GQ42)</f>
        <v>189</v>
      </c>
      <c r="O47" s="21">
        <f t="shared" si="5"/>
        <v>98.9528795811518</v>
      </c>
      <c r="P47" s="20">
        <f>SUM(CALCULATION!GS42:GV42)</f>
        <v>68</v>
      </c>
      <c r="Q47" s="21">
        <f t="shared" si="17"/>
        <v>100</v>
      </c>
      <c r="R47" s="20">
        <f>SUM(CALCULATION!GX42:HA42)</f>
        <v>170</v>
      </c>
      <c r="S47" s="21">
        <f t="shared" si="7"/>
        <v>97.7011494252874</v>
      </c>
      <c r="T47" s="20">
        <f>SUM(CALCULATION!HC42:HF42)</f>
        <v>38</v>
      </c>
      <c r="U47" s="21">
        <f t="shared" si="8"/>
        <v>100</v>
      </c>
      <c r="V47" s="20">
        <f>SUM(CALCULATION!HH42:HK42)</f>
        <v>183</v>
      </c>
      <c r="W47" s="21">
        <f t="shared" si="9"/>
        <v>97.3404255319149</v>
      </c>
      <c r="X47" s="20">
        <f>SUM(CALCULATION!HM42:HP42)</f>
        <v>29</v>
      </c>
      <c r="Y47" s="21">
        <f t="shared" si="18"/>
        <v>96.6666666666667</v>
      </c>
    </row>
    <row r="48" ht="13" customHeight="1" spans="1:25">
      <c r="A48" s="66">
        <v>43</v>
      </c>
      <c r="B48" s="18">
        <v>43</v>
      </c>
      <c r="C48" s="22" t="s">
        <v>64</v>
      </c>
      <c r="D48" s="20">
        <f>SUM(CALCULATION!FO43:FR43)</f>
        <v>178</v>
      </c>
      <c r="E48" s="21">
        <f t="shared" si="0"/>
        <v>91.2820512820513</v>
      </c>
      <c r="F48" s="20">
        <f>SUM(CALCULATION!FT43:FW43)</f>
        <v>74</v>
      </c>
      <c r="G48" s="21">
        <f t="shared" si="16"/>
        <v>80.4347826086957</v>
      </c>
      <c r="H48" s="20">
        <f>SUM(CALCULATION!FY43:GA43)</f>
        <v>133</v>
      </c>
      <c r="I48" s="21">
        <f t="shared" si="2"/>
        <v>84.1772151898734</v>
      </c>
      <c r="J48" s="20">
        <f>SUM(CALCULATION!GD43:GG43)</f>
        <v>45</v>
      </c>
      <c r="K48" s="21">
        <f t="shared" si="14"/>
        <v>91.8367346938776</v>
      </c>
      <c r="L48" s="20">
        <f>SUM(CALCULATION!GI43:GL43)</f>
        <v>196</v>
      </c>
      <c r="M48" s="21">
        <f t="shared" si="4"/>
        <v>85.9649122807018</v>
      </c>
      <c r="N48" s="20">
        <f>SUM(CALCULATION!GN43:GQ43)</f>
        <v>161</v>
      </c>
      <c r="O48" s="21">
        <f t="shared" si="5"/>
        <v>84.2931937172775</v>
      </c>
      <c r="P48" s="20">
        <f>SUM(CALCULATION!GS43:GV43)</f>
        <v>66</v>
      </c>
      <c r="Q48" s="21">
        <f t="shared" si="17"/>
        <v>97.0588235294118</v>
      </c>
      <c r="R48" s="20">
        <f>SUM(CALCULATION!GX43:HA43)</f>
        <v>148</v>
      </c>
      <c r="S48" s="21">
        <f t="shared" si="7"/>
        <v>85.0574712643678</v>
      </c>
      <c r="T48" s="20">
        <f>SUM(CALCULATION!HC43:HF43)</f>
        <v>35</v>
      </c>
      <c r="U48" s="21">
        <f t="shared" si="8"/>
        <v>92.1052631578947</v>
      </c>
      <c r="V48" s="20">
        <f>SUM(CALCULATION!HH43:HK43)</f>
        <v>158</v>
      </c>
      <c r="W48" s="21">
        <f t="shared" si="9"/>
        <v>84.0425531914894</v>
      </c>
      <c r="X48" s="20">
        <f>SUM(CALCULATION!HM43:HP43)</f>
        <v>29</v>
      </c>
      <c r="Y48" s="21">
        <f t="shared" si="18"/>
        <v>96.6666666666667</v>
      </c>
    </row>
    <row r="49" ht="13" customHeight="1" spans="1:25">
      <c r="A49" s="66">
        <v>44</v>
      </c>
      <c r="B49" s="18">
        <v>44</v>
      </c>
      <c r="C49" s="22" t="s">
        <v>65</v>
      </c>
      <c r="D49" s="20">
        <f>SUM(CALCULATION!FO44:FR44)</f>
        <v>171</v>
      </c>
      <c r="E49" s="21">
        <f t="shared" si="0"/>
        <v>87.6923076923077</v>
      </c>
      <c r="F49" s="20">
        <f>SUM(CALCULATION!FT44:FW44)</f>
        <v>79</v>
      </c>
      <c r="G49" s="21">
        <f t="shared" si="16"/>
        <v>85.8695652173913</v>
      </c>
      <c r="H49" s="20">
        <f>SUM(CALCULATION!FY44:GA44)</f>
        <v>127</v>
      </c>
      <c r="I49" s="21">
        <f t="shared" si="2"/>
        <v>80.379746835443</v>
      </c>
      <c r="J49" s="20">
        <f>SUM(CALCULATION!GD44:GG44)</f>
        <v>47</v>
      </c>
      <c r="K49" s="21">
        <f t="shared" si="14"/>
        <v>95.9183673469388</v>
      </c>
      <c r="L49" s="20">
        <f>SUM(CALCULATION!GI44:GL44)</f>
        <v>202</v>
      </c>
      <c r="M49" s="21">
        <f t="shared" si="4"/>
        <v>88.5964912280702</v>
      </c>
      <c r="N49" s="20">
        <f>SUM(CALCULATION!GN44:GQ44)</f>
        <v>170</v>
      </c>
      <c r="O49" s="21">
        <f t="shared" si="5"/>
        <v>89.0052356020942</v>
      </c>
      <c r="P49" s="20">
        <f>SUM(CALCULATION!GS44:GV44)</f>
        <v>66</v>
      </c>
      <c r="Q49" s="21">
        <f t="shared" si="17"/>
        <v>97.0588235294118</v>
      </c>
      <c r="R49" s="20">
        <f>SUM(CALCULATION!GX44:HA44)</f>
        <v>142</v>
      </c>
      <c r="S49" s="21">
        <f t="shared" si="7"/>
        <v>81.6091954022989</v>
      </c>
      <c r="T49" s="20">
        <f>SUM(CALCULATION!HC44:HF44)</f>
        <v>33</v>
      </c>
      <c r="U49" s="21">
        <f t="shared" si="8"/>
        <v>86.8421052631579</v>
      </c>
      <c r="V49" s="20">
        <f>SUM(CALCULATION!HH44:HK44)</f>
        <v>159</v>
      </c>
      <c r="W49" s="21">
        <f t="shared" si="9"/>
        <v>84.5744680851064</v>
      </c>
      <c r="X49" s="20">
        <f>SUM(CALCULATION!HM44:HP44)</f>
        <v>27</v>
      </c>
      <c r="Y49" s="21">
        <f t="shared" si="18"/>
        <v>90</v>
      </c>
    </row>
    <row r="50" ht="13" customHeight="1" spans="1:25">
      <c r="A50" s="66">
        <v>45</v>
      </c>
      <c r="B50" s="18">
        <v>45</v>
      </c>
      <c r="C50" s="22" t="s">
        <v>66</v>
      </c>
      <c r="D50" s="20">
        <f>SUM(CALCULATION!FO45:FR45)</f>
        <v>179</v>
      </c>
      <c r="E50" s="21">
        <f t="shared" si="0"/>
        <v>91.7948717948718</v>
      </c>
      <c r="F50" s="20">
        <f>SUM(CALCULATION!FT45:FW45)</f>
        <v>88</v>
      </c>
      <c r="G50" s="21">
        <f t="shared" si="16"/>
        <v>95.6521739130435</v>
      </c>
      <c r="H50" s="20">
        <f>SUM(CALCULATION!FY45:GA45)</f>
        <v>145</v>
      </c>
      <c r="I50" s="21">
        <f t="shared" si="2"/>
        <v>91.7721518987342</v>
      </c>
      <c r="J50" s="20">
        <f>SUM(CALCULATION!GD45:GG45)</f>
        <v>42</v>
      </c>
      <c r="K50" s="21">
        <f t="shared" si="14"/>
        <v>85.7142857142857</v>
      </c>
      <c r="L50" s="20">
        <f>SUM(CALCULATION!GI45:GL45)</f>
        <v>215</v>
      </c>
      <c r="M50" s="21">
        <f t="shared" si="4"/>
        <v>94.2982456140351</v>
      </c>
      <c r="N50" s="20">
        <f>SUM(CALCULATION!GN45:GQ45)</f>
        <v>177</v>
      </c>
      <c r="O50" s="21">
        <f t="shared" si="5"/>
        <v>92.6701570680628</v>
      </c>
      <c r="P50" s="20">
        <f>SUM(CALCULATION!GS45:GV45)</f>
        <v>64</v>
      </c>
      <c r="Q50" s="21">
        <f t="shared" si="17"/>
        <v>94.1176470588235</v>
      </c>
      <c r="R50" s="20">
        <f>SUM(CALCULATION!GX45:HA45)</f>
        <v>164</v>
      </c>
      <c r="S50" s="21">
        <f t="shared" si="7"/>
        <v>94.2528735632184</v>
      </c>
      <c r="T50" s="20">
        <f>SUM(CALCULATION!HC45:HF45)</f>
        <v>34</v>
      </c>
      <c r="U50" s="21">
        <f t="shared" si="8"/>
        <v>89.4736842105263</v>
      </c>
      <c r="V50" s="20">
        <f>SUM(CALCULATION!HH45:HK45)</f>
        <v>173</v>
      </c>
      <c r="W50" s="21">
        <f t="shared" si="9"/>
        <v>92.0212765957447</v>
      </c>
      <c r="X50" s="20">
        <f>SUM(CALCULATION!HM45:HP45)</f>
        <v>28</v>
      </c>
      <c r="Y50" s="21">
        <f t="shared" si="18"/>
        <v>93.3333333333333</v>
      </c>
    </row>
    <row r="51" ht="13" customHeight="1" spans="1:25">
      <c r="A51" s="66">
        <v>46</v>
      </c>
      <c r="B51" s="18">
        <v>46</v>
      </c>
      <c r="C51" s="22" t="s">
        <v>67</v>
      </c>
      <c r="D51" s="20">
        <f>SUM(CALCULATION!FO46:FR46)</f>
        <v>160</v>
      </c>
      <c r="E51" s="21">
        <f t="shared" si="0"/>
        <v>82.051282051282</v>
      </c>
      <c r="F51" s="20">
        <f>SUM(CALCULATION!FT46:FW46)</f>
        <v>78</v>
      </c>
      <c r="G51" s="21">
        <f t="shared" si="16"/>
        <v>84.7826086956522</v>
      </c>
      <c r="H51" s="20">
        <f>SUM(CALCULATION!FY46:GA46)</f>
        <v>125</v>
      </c>
      <c r="I51" s="21">
        <f t="shared" si="2"/>
        <v>79.1139240506329</v>
      </c>
      <c r="J51" s="20">
        <f>SUM(CALCULATION!GD46:GG46)</f>
        <v>43</v>
      </c>
      <c r="K51" s="21">
        <f t="shared" si="14"/>
        <v>87.7551020408163</v>
      </c>
      <c r="L51" s="20">
        <f>SUM(CALCULATION!GI46:GL46)</f>
        <v>187</v>
      </c>
      <c r="M51" s="21">
        <f t="shared" si="4"/>
        <v>82.0175438596491</v>
      </c>
      <c r="N51" s="20">
        <f>SUM(CALCULATION!GN46:GQ46)</f>
        <v>161</v>
      </c>
      <c r="O51" s="21">
        <f t="shared" si="5"/>
        <v>84.2931937172775</v>
      </c>
      <c r="P51" s="20">
        <f>SUM(CALCULATION!GS46:GV46)</f>
        <v>68</v>
      </c>
      <c r="Q51" s="21">
        <f t="shared" si="17"/>
        <v>100</v>
      </c>
      <c r="R51" s="20">
        <f>SUM(CALCULATION!GX46:HA46)</f>
        <v>138</v>
      </c>
      <c r="S51" s="21">
        <f t="shared" si="7"/>
        <v>79.3103448275862</v>
      </c>
      <c r="T51" s="20">
        <f>SUM(CALCULATION!HC46:HF46)</f>
        <v>28</v>
      </c>
      <c r="U51" s="21">
        <f t="shared" si="8"/>
        <v>73.6842105263158</v>
      </c>
      <c r="V51" s="20">
        <f>SUM(CALCULATION!HH46:HK46)</f>
        <v>160</v>
      </c>
      <c r="W51" s="21">
        <f t="shared" si="9"/>
        <v>85.1063829787234</v>
      </c>
      <c r="X51" s="20">
        <f>SUM(CALCULATION!HM46:HP46)</f>
        <v>26</v>
      </c>
      <c r="Y51" s="21">
        <f t="shared" si="18"/>
        <v>86.6666666666667</v>
      </c>
    </row>
    <row r="52" ht="13" customHeight="1" spans="1:25">
      <c r="A52" s="66">
        <v>47</v>
      </c>
      <c r="B52" s="18">
        <v>47</v>
      </c>
      <c r="C52" s="28" t="s">
        <v>68</v>
      </c>
      <c r="D52" s="20">
        <f>SUM(CALCULATION!FO47:FR47)</f>
        <v>188</v>
      </c>
      <c r="E52" s="21">
        <f t="shared" si="0"/>
        <v>96.4102564102564</v>
      </c>
      <c r="F52" s="20">
        <f>SUM(CALCULATION!FT47:FW47)</f>
        <v>89</v>
      </c>
      <c r="G52" s="21">
        <f t="shared" si="16"/>
        <v>96.7391304347826</v>
      </c>
      <c r="H52" s="20">
        <f>SUM(CALCULATION!FY47:GA47)</f>
        <v>149</v>
      </c>
      <c r="I52" s="21">
        <f t="shared" si="2"/>
        <v>94.3037974683544</v>
      </c>
      <c r="J52" s="20">
        <f>SUM(CALCULATION!GD47:GG47)</f>
        <v>48</v>
      </c>
      <c r="K52" s="21">
        <f t="shared" si="14"/>
        <v>97.9591836734694</v>
      </c>
      <c r="L52" s="20">
        <f>SUM(CALCULATION!GI47:GL47)</f>
        <v>222</v>
      </c>
      <c r="M52" s="21">
        <f t="shared" si="4"/>
        <v>97.3684210526316</v>
      </c>
      <c r="N52" s="20">
        <f>SUM(CALCULATION!GN47:GQ47)</f>
        <v>187</v>
      </c>
      <c r="O52" s="21">
        <f t="shared" si="5"/>
        <v>97.9057591623037</v>
      </c>
      <c r="P52" s="20">
        <f>SUM(CALCULATION!GS47:GV47)</f>
        <v>68</v>
      </c>
      <c r="Q52" s="21">
        <f t="shared" si="17"/>
        <v>100</v>
      </c>
      <c r="R52" s="20">
        <f>SUM(CALCULATION!GX47:HA47)</f>
        <v>168</v>
      </c>
      <c r="S52" s="21">
        <f t="shared" si="7"/>
        <v>96.551724137931</v>
      </c>
      <c r="T52" s="20">
        <f>SUM(CALCULATION!HC47:HF47)</f>
        <v>37</v>
      </c>
      <c r="U52" s="21">
        <f t="shared" si="8"/>
        <v>97.3684210526316</v>
      </c>
      <c r="V52" s="20">
        <f>SUM(CALCULATION!HH47:HK47)</f>
        <v>179</v>
      </c>
      <c r="W52" s="21">
        <f t="shared" si="9"/>
        <v>95.2127659574468</v>
      </c>
      <c r="X52" s="20">
        <f>SUM(CALCULATION!HM47:HP47)</f>
        <v>28</v>
      </c>
      <c r="Y52" s="21">
        <f t="shared" si="18"/>
        <v>93.3333333333333</v>
      </c>
    </row>
    <row r="53" ht="13" customHeight="1" spans="1:25">
      <c r="A53" s="66">
        <v>48</v>
      </c>
      <c r="B53" s="18">
        <v>48</v>
      </c>
      <c r="C53" s="19" t="s">
        <v>69</v>
      </c>
      <c r="D53" s="20">
        <f>SUM(CALCULATION!FO48:FR48)</f>
        <v>165</v>
      </c>
      <c r="E53" s="21">
        <f t="shared" si="0"/>
        <v>84.6153846153846</v>
      </c>
      <c r="F53" s="20">
        <f>SUM(CALCULATION!FT48:FW48)</f>
        <v>68</v>
      </c>
      <c r="G53" s="21">
        <f t="shared" si="16"/>
        <v>73.9130434782609</v>
      </c>
      <c r="H53" s="20">
        <f>SUM(CALCULATION!FY48:GA48)</f>
        <v>116</v>
      </c>
      <c r="I53" s="21">
        <f t="shared" si="2"/>
        <v>73.4177215189873</v>
      </c>
      <c r="J53" s="20">
        <f>SUM(CALCULATION!GD48:GG48)</f>
        <v>41</v>
      </c>
      <c r="K53" s="21">
        <f t="shared" si="14"/>
        <v>83.6734693877551</v>
      </c>
      <c r="L53" s="20">
        <f>SUM(CALCULATION!GI48:GL48)</f>
        <v>178</v>
      </c>
      <c r="M53" s="21">
        <f t="shared" si="4"/>
        <v>78.0701754385965</v>
      </c>
      <c r="N53" s="20">
        <f>SUM(CALCULATION!GN48:GQ48)</f>
        <v>140</v>
      </c>
      <c r="O53" s="21">
        <f t="shared" si="5"/>
        <v>73.2984293193717</v>
      </c>
      <c r="P53" s="20">
        <f>SUM(CALCULATION!GS48:GV48)</f>
        <v>63</v>
      </c>
      <c r="Q53" s="21">
        <f t="shared" si="17"/>
        <v>92.6470588235294</v>
      </c>
      <c r="R53" s="20">
        <f>SUM(CALCULATION!GX48:HA48)</f>
        <v>140</v>
      </c>
      <c r="S53" s="21">
        <f t="shared" si="7"/>
        <v>80.4597701149425</v>
      </c>
      <c r="T53" s="20">
        <f>SUM(CALCULATION!HC48:HF48)</f>
        <v>27</v>
      </c>
      <c r="U53" s="21">
        <f t="shared" si="8"/>
        <v>71.0526315789474</v>
      </c>
      <c r="V53" s="20">
        <f>SUM(CALCULATION!HH48:HK48)</f>
        <v>138</v>
      </c>
      <c r="W53" s="21">
        <f t="shared" si="9"/>
        <v>73.4042553191489</v>
      </c>
      <c r="X53" s="20">
        <f>SUM(CALCULATION!HM48:HP48)</f>
        <v>25</v>
      </c>
      <c r="Y53" s="21">
        <f t="shared" si="18"/>
        <v>83.3333333333333</v>
      </c>
    </row>
    <row r="54" ht="13" customHeight="1" spans="1:25">
      <c r="A54" s="66">
        <v>49</v>
      </c>
      <c r="B54" s="18">
        <v>49</v>
      </c>
      <c r="C54" s="22" t="s">
        <v>70</v>
      </c>
      <c r="D54" s="20">
        <f>SUM(CALCULATION!FO49:FR49)</f>
        <v>170</v>
      </c>
      <c r="E54" s="21">
        <f t="shared" si="0"/>
        <v>87.1794871794872</v>
      </c>
      <c r="F54" s="20">
        <f>SUM(CALCULATION!FT49:FW49)</f>
        <v>80</v>
      </c>
      <c r="G54" s="21">
        <f t="shared" si="16"/>
        <v>86.9565217391304</v>
      </c>
      <c r="H54" s="20">
        <f>SUM(CALCULATION!FY49:GA49)</f>
        <v>145</v>
      </c>
      <c r="I54" s="21">
        <f t="shared" si="2"/>
        <v>91.7721518987342</v>
      </c>
      <c r="J54" s="20">
        <f>SUM(CALCULATION!GD49:GG49)</f>
        <v>44</v>
      </c>
      <c r="K54" s="21">
        <f t="shared" si="14"/>
        <v>89.7959183673469</v>
      </c>
      <c r="L54" s="20">
        <f>SUM(CALCULATION!GI49:GL49)</f>
        <v>213</v>
      </c>
      <c r="M54" s="21">
        <f t="shared" si="4"/>
        <v>93.4210526315789</v>
      </c>
      <c r="N54" s="20">
        <f>SUM(CALCULATION!GN49:GQ49)</f>
        <v>185</v>
      </c>
      <c r="O54" s="21">
        <f t="shared" si="5"/>
        <v>96.8586387434555</v>
      </c>
      <c r="P54" s="20">
        <f>SUM(CALCULATION!GS49:GV49)</f>
        <v>65</v>
      </c>
      <c r="Q54" s="21">
        <f t="shared" si="17"/>
        <v>95.5882352941177</v>
      </c>
      <c r="R54" s="20">
        <f>SUM(CALCULATION!GX49:HA49)</f>
        <v>158</v>
      </c>
      <c r="S54" s="21">
        <f t="shared" si="7"/>
        <v>90.8045977011494</v>
      </c>
      <c r="T54" s="20">
        <f>SUM(CALCULATION!HC49:HF49)</f>
        <v>35</v>
      </c>
      <c r="U54" s="21">
        <f t="shared" si="8"/>
        <v>92.1052631578947</v>
      </c>
      <c r="V54" s="20">
        <f>SUM(CALCULATION!HH49:HK49)</f>
        <v>168</v>
      </c>
      <c r="W54" s="21">
        <f t="shared" si="9"/>
        <v>89.3617021276596</v>
      </c>
      <c r="X54" s="20">
        <f>SUM(CALCULATION!HM49:HP49)</f>
        <v>30</v>
      </c>
      <c r="Y54" s="21">
        <f t="shared" si="18"/>
        <v>100</v>
      </c>
    </row>
    <row r="55" ht="13" customHeight="1" spans="1:25">
      <c r="A55" s="66">
        <v>50</v>
      </c>
      <c r="B55" s="18">
        <v>50</v>
      </c>
      <c r="C55" s="22" t="s">
        <v>71</v>
      </c>
      <c r="D55" s="20">
        <f>SUM(CALCULATION!FO50:FR50)</f>
        <v>168</v>
      </c>
      <c r="E55" s="21">
        <f t="shared" si="0"/>
        <v>86.1538461538462</v>
      </c>
      <c r="F55" s="20">
        <f>SUM(CALCULATION!FT50:FW50)</f>
        <v>77</v>
      </c>
      <c r="G55" s="21">
        <f t="shared" si="16"/>
        <v>83.695652173913</v>
      </c>
      <c r="H55" s="20">
        <f>SUM(CALCULATION!FY50:GA50)</f>
        <v>134</v>
      </c>
      <c r="I55" s="21">
        <f t="shared" si="2"/>
        <v>84.8101265822785</v>
      </c>
      <c r="J55" s="20">
        <f>SUM(CALCULATION!GD50:GG50)</f>
        <v>46</v>
      </c>
      <c r="K55" s="21">
        <f t="shared" si="14"/>
        <v>93.8775510204082</v>
      </c>
      <c r="L55" s="20">
        <f>SUM(CALCULATION!GI50:GL50)</f>
        <v>188</v>
      </c>
      <c r="M55" s="21">
        <f t="shared" si="4"/>
        <v>82.4561403508772</v>
      </c>
      <c r="N55" s="20">
        <f>SUM(CALCULATION!GN50:GQ50)</f>
        <v>175</v>
      </c>
      <c r="O55" s="21">
        <f t="shared" si="5"/>
        <v>91.6230366492147</v>
      </c>
      <c r="P55" s="20">
        <f>SUM(CALCULATION!GS50:GV50)</f>
        <v>68</v>
      </c>
      <c r="Q55" s="21">
        <f t="shared" si="17"/>
        <v>100</v>
      </c>
      <c r="R55" s="20">
        <f>SUM(CALCULATION!GX50:HA50)</f>
        <v>148</v>
      </c>
      <c r="S55" s="21">
        <f t="shared" si="7"/>
        <v>85.0574712643678</v>
      </c>
      <c r="T55" s="20">
        <f>SUM(CALCULATION!HC50:HF50)</f>
        <v>31</v>
      </c>
      <c r="U55" s="21">
        <f t="shared" si="8"/>
        <v>81.5789473684211</v>
      </c>
      <c r="V55" s="20">
        <f>SUM(CALCULATION!HH50:HK50)</f>
        <v>150</v>
      </c>
      <c r="W55" s="21">
        <f t="shared" si="9"/>
        <v>79.7872340425532</v>
      </c>
      <c r="X55" s="20">
        <f>SUM(CALCULATION!HM50:HP50)</f>
        <v>25</v>
      </c>
      <c r="Y55" s="21">
        <f t="shared" si="18"/>
        <v>83.3333333333333</v>
      </c>
    </row>
    <row r="56" ht="13" customHeight="1" spans="1:25">
      <c r="A56" s="66">
        <v>51</v>
      </c>
      <c r="B56" s="18">
        <v>51</v>
      </c>
      <c r="C56" s="22" t="s">
        <v>72</v>
      </c>
      <c r="D56" s="20">
        <f>SUM(CALCULATION!FO51:FR51)</f>
        <v>150</v>
      </c>
      <c r="E56" s="21">
        <f t="shared" si="0"/>
        <v>76.9230769230769</v>
      </c>
      <c r="F56" s="20">
        <f>SUM(CALCULATION!FT51:FW51)</f>
        <v>70</v>
      </c>
      <c r="G56" s="21">
        <f t="shared" si="16"/>
        <v>76.0869565217391</v>
      </c>
      <c r="H56" s="20">
        <f>SUM(CALCULATION!FY51:GA51)</f>
        <v>124</v>
      </c>
      <c r="I56" s="21">
        <f t="shared" si="2"/>
        <v>78.4810126582278</v>
      </c>
      <c r="J56" s="20">
        <f>SUM(CALCULATION!GD51:GG51)</f>
        <v>44</v>
      </c>
      <c r="K56" s="21">
        <f t="shared" si="14"/>
        <v>89.7959183673469</v>
      </c>
      <c r="L56" s="20">
        <f>SUM(CALCULATION!GI51:GL51)</f>
        <v>189</v>
      </c>
      <c r="M56" s="21">
        <f t="shared" si="4"/>
        <v>82.8947368421053</v>
      </c>
      <c r="N56" s="20">
        <f>SUM(CALCULATION!GN51:GQ51)</f>
        <v>166</v>
      </c>
      <c r="O56" s="21">
        <f t="shared" si="5"/>
        <v>86.9109947643979</v>
      </c>
      <c r="P56" s="20">
        <f>SUM(CALCULATION!GS51:GV51)</f>
        <v>61</v>
      </c>
      <c r="Q56" s="21">
        <f t="shared" si="17"/>
        <v>89.7058823529412</v>
      </c>
      <c r="R56" s="20">
        <f>SUM(CALCULATION!GX51:HA51)</f>
        <v>139</v>
      </c>
      <c r="S56" s="21">
        <f t="shared" si="7"/>
        <v>79.8850574712644</v>
      </c>
      <c r="T56" s="20">
        <f>SUM(CALCULATION!HC51:HF51)</f>
        <v>30</v>
      </c>
      <c r="U56" s="21">
        <f t="shared" si="8"/>
        <v>78.9473684210526</v>
      </c>
      <c r="V56" s="20">
        <f>SUM(CALCULATION!HH51:HK51)</f>
        <v>143</v>
      </c>
      <c r="W56" s="21">
        <f t="shared" si="9"/>
        <v>76.063829787234</v>
      </c>
      <c r="X56" s="20">
        <f>SUM(CALCULATION!HM51:HP51)</f>
        <v>28</v>
      </c>
      <c r="Y56" s="21">
        <f t="shared" si="18"/>
        <v>93.3333333333333</v>
      </c>
    </row>
    <row r="57" ht="13" customHeight="1" spans="1:25">
      <c r="A57" s="66">
        <v>52</v>
      </c>
      <c r="B57" s="18">
        <v>52</v>
      </c>
      <c r="C57" s="22" t="s">
        <v>73</v>
      </c>
      <c r="D57" s="20">
        <f>SUM(CALCULATION!FO52:FR52)</f>
        <v>173</v>
      </c>
      <c r="E57" s="21">
        <f t="shared" si="0"/>
        <v>88.7179487179487</v>
      </c>
      <c r="F57" s="20">
        <f>SUM(CALCULATION!FT52:FW52)</f>
        <v>83</v>
      </c>
      <c r="G57" s="21">
        <f t="shared" si="16"/>
        <v>90.2173913043478</v>
      </c>
      <c r="H57" s="20">
        <f>SUM(CALCULATION!FY52:GA52)</f>
        <v>137</v>
      </c>
      <c r="I57" s="21">
        <f t="shared" si="2"/>
        <v>86.7088607594937</v>
      </c>
      <c r="J57" s="20">
        <f>SUM(CALCULATION!GD52:GG52)</f>
        <v>46</v>
      </c>
      <c r="K57" s="21">
        <f t="shared" si="14"/>
        <v>93.8775510204082</v>
      </c>
      <c r="L57" s="20">
        <f>SUM(CALCULATION!GI52:GL52)</f>
        <v>209</v>
      </c>
      <c r="M57" s="21">
        <f t="shared" si="4"/>
        <v>91.6666666666667</v>
      </c>
      <c r="N57" s="20">
        <f>SUM(CALCULATION!GN52:GQ52)</f>
        <v>178</v>
      </c>
      <c r="O57" s="21">
        <f t="shared" si="5"/>
        <v>93.1937172774869</v>
      </c>
      <c r="P57" s="20">
        <f>SUM(CALCULATION!GS52:GV52)</f>
        <v>68</v>
      </c>
      <c r="Q57" s="21">
        <f t="shared" si="17"/>
        <v>100</v>
      </c>
      <c r="R57" s="20">
        <f>SUM(CALCULATION!GX52:HA52)</f>
        <v>155</v>
      </c>
      <c r="S57" s="21">
        <f t="shared" si="7"/>
        <v>89.0804597701149</v>
      </c>
      <c r="T57" s="20">
        <f>SUM(CALCULATION!HC52:HF52)</f>
        <v>32</v>
      </c>
      <c r="U57" s="21">
        <f t="shared" si="8"/>
        <v>84.2105263157895</v>
      </c>
      <c r="V57" s="20">
        <f>SUM(CALCULATION!HH52:HK52)</f>
        <v>158</v>
      </c>
      <c r="W57" s="21">
        <f t="shared" si="9"/>
        <v>84.0425531914894</v>
      </c>
      <c r="X57" s="20">
        <f>SUM(CALCULATION!HM52:HP52)</f>
        <v>30</v>
      </c>
      <c r="Y57" s="21">
        <f t="shared" si="18"/>
        <v>100</v>
      </c>
    </row>
    <row r="58" ht="13" customHeight="1" spans="1:25">
      <c r="A58" s="66">
        <v>53</v>
      </c>
      <c r="B58" s="18">
        <v>53</v>
      </c>
      <c r="C58" s="22" t="s">
        <v>74</v>
      </c>
      <c r="D58" s="20">
        <f>SUM(CALCULATION!FO53:FR53)</f>
        <v>154</v>
      </c>
      <c r="E58" s="21">
        <f t="shared" si="0"/>
        <v>78.974358974359</v>
      </c>
      <c r="F58" s="20">
        <f>SUM(CALCULATION!FT53:FW53)</f>
        <v>70</v>
      </c>
      <c r="G58" s="21">
        <f t="shared" si="16"/>
        <v>76.0869565217391</v>
      </c>
      <c r="H58" s="20">
        <f>SUM(CALCULATION!FY53:GA53)</f>
        <v>112</v>
      </c>
      <c r="I58" s="21">
        <f t="shared" si="2"/>
        <v>70.8860759493671</v>
      </c>
      <c r="J58" s="20">
        <f>SUM(CALCULATION!GD53:GG53)</f>
        <v>39</v>
      </c>
      <c r="K58" s="21">
        <f t="shared" si="14"/>
        <v>79.5918367346939</v>
      </c>
      <c r="L58" s="20">
        <f>SUM(CALCULATION!GI53:GL53)</f>
        <v>163</v>
      </c>
      <c r="M58" s="21">
        <f t="shared" si="4"/>
        <v>71.4912280701754</v>
      </c>
      <c r="N58" s="20">
        <f>SUM(CALCULATION!GN53:GQ53)</f>
        <v>144</v>
      </c>
      <c r="O58" s="21">
        <f t="shared" si="5"/>
        <v>75.3926701570681</v>
      </c>
      <c r="P58" s="20">
        <f>SUM(CALCULATION!GS53:GV53)</f>
        <v>54</v>
      </c>
      <c r="Q58" s="21">
        <f t="shared" si="17"/>
        <v>79.4117647058823</v>
      </c>
      <c r="R58" s="20">
        <f>SUM(CALCULATION!GX53:HA53)</f>
        <v>120</v>
      </c>
      <c r="S58" s="21">
        <f t="shared" si="7"/>
        <v>68.9655172413793</v>
      </c>
      <c r="T58" s="20">
        <f>SUM(CALCULATION!HC53:HF53)</f>
        <v>28</v>
      </c>
      <c r="U58" s="21">
        <f t="shared" si="8"/>
        <v>73.6842105263158</v>
      </c>
      <c r="V58" s="20">
        <f>SUM(CALCULATION!HH53:HK53)</f>
        <v>133</v>
      </c>
      <c r="W58" s="21">
        <f t="shared" si="9"/>
        <v>70.7446808510638</v>
      </c>
      <c r="X58" s="20">
        <f>SUM(CALCULATION!HM53:HP53)</f>
        <v>23</v>
      </c>
      <c r="Y58" s="21">
        <f t="shared" si="18"/>
        <v>76.6666666666667</v>
      </c>
    </row>
    <row r="59" ht="13" customHeight="1" spans="1:25">
      <c r="A59" s="66">
        <v>54</v>
      </c>
      <c r="B59" s="18">
        <v>54</v>
      </c>
      <c r="C59" s="22" t="s">
        <v>75</v>
      </c>
      <c r="D59" s="20">
        <f>SUM(CALCULATION!FO54:FR54)</f>
        <v>194</v>
      </c>
      <c r="E59" s="21">
        <f t="shared" si="0"/>
        <v>99.4871794871795</v>
      </c>
      <c r="F59" s="20">
        <f>SUM(CALCULATION!FT54:FW54)</f>
        <v>87</v>
      </c>
      <c r="G59" s="21">
        <f t="shared" si="16"/>
        <v>94.5652173913043</v>
      </c>
      <c r="H59" s="20">
        <f>SUM(CALCULATION!FY54:GA54)</f>
        <v>148</v>
      </c>
      <c r="I59" s="21">
        <f t="shared" si="2"/>
        <v>93.6708860759494</v>
      </c>
      <c r="J59" s="20">
        <f>SUM(CALCULATION!GD54:GG54)</f>
        <v>44</v>
      </c>
      <c r="K59" s="21">
        <f t="shared" si="14"/>
        <v>89.7959183673469</v>
      </c>
      <c r="L59" s="20">
        <f>SUM(CALCULATION!GI54:GL54)</f>
        <v>214</v>
      </c>
      <c r="M59" s="21">
        <f t="shared" si="4"/>
        <v>93.859649122807</v>
      </c>
      <c r="N59" s="20">
        <f>SUM(CALCULATION!GN54:GQ54)</f>
        <v>186</v>
      </c>
      <c r="O59" s="21">
        <f t="shared" si="5"/>
        <v>97.3821989528796</v>
      </c>
      <c r="P59" s="20">
        <f>SUM(CALCULATION!GS54:GV54)</f>
        <v>66</v>
      </c>
      <c r="Q59" s="21">
        <f t="shared" si="17"/>
        <v>97.0588235294118</v>
      </c>
      <c r="R59" s="20">
        <f>SUM(CALCULATION!GX54:HA54)</f>
        <v>167</v>
      </c>
      <c r="S59" s="21">
        <f t="shared" si="7"/>
        <v>95.9770114942529</v>
      </c>
      <c r="T59" s="20">
        <f>SUM(CALCULATION!HC54:HF54)</f>
        <v>34</v>
      </c>
      <c r="U59" s="21">
        <f t="shared" si="8"/>
        <v>89.4736842105263</v>
      </c>
      <c r="V59" s="20">
        <f>SUM(CALCULATION!HH54:HK54)</f>
        <v>179</v>
      </c>
      <c r="W59" s="21">
        <f t="shared" si="9"/>
        <v>95.2127659574468</v>
      </c>
      <c r="X59" s="20">
        <f>SUM(CALCULATION!HM54:HP54)</f>
        <v>29</v>
      </c>
      <c r="Y59" s="21">
        <f t="shared" si="18"/>
        <v>96.6666666666667</v>
      </c>
    </row>
    <row r="60" ht="13" customHeight="1" spans="1:25">
      <c r="A60" s="66">
        <v>55</v>
      </c>
      <c r="B60" s="18">
        <v>55</v>
      </c>
      <c r="C60" s="22" t="s">
        <v>76</v>
      </c>
      <c r="D60" s="20">
        <f>SUM(CALCULATION!FO55:FR55)</f>
        <v>180</v>
      </c>
      <c r="E60" s="21">
        <f t="shared" si="0"/>
        <v>92.3076923076923</v>
      </c>
      <c r="F60" s="20">
        <f>SUM(CALCULATION!FT55:FW55)</f>
        <v>83</v>
      </c>
      <c r="G60" s="21">
        <f t="shared" si="16"/>
        <v>90.2173913043478</v>
      </c>
      <c r="H60" s="20">
        <f>SUM(CALCULATION!FY55:GA55)</f>
        <v>144</v>
      </c>
      <c r="I60" s="21">
        <f t="shared" si="2"/>
        <v>91.1392405063291</v>
      </c>
      <c r="J60" s="20">
        <f>SUM(CALCULATION!GD55:GG55)</f>
        <v>46</v>
      </c>
      <c r="K60" s="21">
        <f t="shared" si="14"/>
        <v>93.8775510204082</v>
      </c>
      <c r="L60" s="20">
        <f>SUM(CALCULATION!GI55:GL55)</f>
        <v>195</v>
      </c>
      <c r="M60" s="21">
        <f t="shared" si="4"/>
        <v>85.5263157894737</v>
      </c>
      <c r="N60" s="20">
        <f>SUM(CALCULATION!GN55:GQ55)</f>
        <v>178</v>
      </c>
      <c r="O60" s="21">
        <f t="shared" si="5"/>
        <v>93.1937172774869</v>
      </c>
      <c r="P60" s="20">
        <f>SUM(CALCULATION!GS55:GV55)</f>
        <v>64</v>
      </c>
      <c r="Q60" s="21">
        <f t="shared" si="17"/>
        <v>94.1176470588235</v>
      </c>
      <c r="R60" s="20">
        <f>SUM(CALCULATION!GX55:HA55)</f>
        <v>149</v>
      </c>
      <c r="S60" s="21">
        <f t="shared" si="7"/>
        <v>85.632183908046</v>
      </c>
      <c r="T60" s="20">
        <f>SUM(CALCULATION!HC55:HF55)</f>
        <v>32</v>
      </c>
      <c r="U60" s="21">
        <f t="shared" si="8"/>
        <v>84.2105263157895</v>
      </c>
      <c r="V60" s="20">
        <f>SUM(CALCULATION!HH55:HK55)</f>
        <v>172</v>
      </c>
      <c r="W60" s="21">
        <f t="shared" si="9"/>
        <v>91.4893617021277</v>
      </c>
      <c r="X60" s="20">
        <f>SUM(CALCULATION!HM55:HP55)</f>
        <v>23</v>
      </c>
      <c r="Y60" s="21">
        <f t="shared" si="18"/>
        <v>76.6666666666667</v>
      </c>
    </row>
    <row r="61" ht="13" customHeight="1" spans="1:25">
      <c r="A61" s="66">
        <v>56</v>
      </c>
      <c r="B61" s="18">
        <v>56</v>
      </c>
      <c r="C61" s="22" t="s">
        <v>77</v>
      </c>
      <c r="D61" s="20">
        <f>SUM(CALCULATION!FO56:FR56)</f>
        <v>186</v>
      </c>
      <c r="E61" s="21">
        <f t="shared" si="0"/>
        <v>95.3846153846154</v>
      </c>
      <c r="F61" s="20">
        <f>SUM(CALCULATION!FT56:FW56)</f>
        <v>88</v>
      </c>
      <c r="G61" s="21">
        <f t="shared" si="16"/>
        <v>95.6521739130435</v>
      </c>
      <c r="H61" s="20">
        <f>SUM(CALCULATION!FY56:GA56)</f>
        <v>142</v>
      </c>
      <c r="I61" s="21">
        <f t="shared" si="2"/>
        <v>89.873417721519</v>
      </c>
      <c r="J61" s="20">
        <f>SUM(CALCULATION!GD56:GG56)</f>
        <v>49</v>
      </c>
      <c r="K61" s="21">
        <f t="shared" si="14"/>
        <v>100</v>
      </c>
      <c r="L61" s="20">
        <f>SUM(CALCULATION!GI56:GL56)</f>
        <v>214</v>
      </c>
      <c r="M61" s="21">
        <f t="shared" si="4"/>
        <v>93.859649122807</v>
      </c>
      <c r="N61" s="20">
        <f>SUM(CALCULATION!GN56:GQ56)</f>
        <v>178</v>
      </c>
      <c r="O61" s="21">
        <f t="shared" si="5"/>
        <v>93.1937172774869</v>
      </c>
      <c r="P61" s="20">
        <f>SUM(CALCULATION!GS56:GV56)</f>
        <v>66</v>
      </c>
      <c r="Q61" s="21">
        <f t="shared" si="17"/>
        <v>97.0588235294118</v>
      </c>
      <c r="R61" s="20">
        <f>SUM(CALCULATION!GX56:HA56)</f>
        <v>163</v>
      </c>
      <c r="S61" s="21">
        <f t="shared" si="7"/>
        <v>93.6781609195402</v>
      </c>
      <c r="T61" s="20">
        <f>SUM(CALCULATION!HC56:HF56)</f>
        <v>36</v>
      </c>
      <c r="U61" s="21">
        <f t="shared" si="8"/>
        <v>94.7368421052632</v>
      </c>
      <c r="V61" s="20">
        <f>SUM(CALCULATION!HH56:HK56)</f>
        <v>173</v>
      </c>
      <c r="W61" s="21">
        <f t="shared" si="9"/>
        <v>92.0212765957447</v>
      </c>
      <c r="X61" s="20">
        <f>SUM(CALCULATION!HM56:HP56)</f>
        <v>25</v>
      </c>
      <c r="Y61" s="21">
        <f t="shared" si="18"/>
        <v>83.3333333333333</v>
      </c>
    </row>
    <row r="62" ht="13" customHeight="1" spans="1:25">
      <c r="A62" s="66">
        <v>57</v>
      </c>
      <c r="B62" s="18">
        <v>57</v>
      </c>
      <c r="C62" s="22" t="s">
        <v>78</v>
      </c>
      <c r="D62" s="20">
        <f>SUM(CALCULATION!FO57:FR57)</f>
        <v>156</v>
      </c>
      <c r="E62" s="21">
        <f t="shared" si="0"/>
        <v>80</v>
      </c>
      <c r="F62" s="20">
        <f>SUM(CALCULATION!FT57:FW57)</f>
        <v>84</v>
      </c>
      <c r="G62" s="21">
        <f t="shared" si="16"/>
        <v>91.304347826087</v>
      </c>
      <c r="H62" s="20">
        <f>SUM(CALCULATION!FY57:GA57)</f>
        <v>131</v>
      </c>
      <c r="I62" s="21">
        <f t="shared" si="2"/>
        <v>82.9113924050633</v>
      </c>
      <c r="J62" s="20">
        <f>SUM(CALCULATION!GD57:GG57)</f>
        <v>47</v>
      </c>
      <c r="K62" s="21">
        <f t="shared" si="14"/>
        <v>95.9183673469388</v>
      </c>
      <c r="L62" s="20">
        <f>SUM(CALCULATION!GI57:GL57)</f>
        <v>188</v>
      </c>
      <c r="M62" s="21">
        <f t="shared" si="4"/>
        <v>82.4561403508772</v>
      </c>
      <c r="N62" s="20">
        <f>SUM(CALCULATION!GN57:GQ57)</f>
        <v>168</v>
      </c>
      <c r="O62" s="21">
        <f t="shared" si="5"/>
        <v>87.9581151832461</v>
      </c>
      <c r="P62" s="20">
        <f>SUM(CALCULATION!GS57:GV57)</f>
        <v>59</v>
      </c>
      <c r="Q62" s="21">
        <f t="shared" si="17"/>
        <v>86.7647058823529</v>
      </c>
      <c r="R62" s="20">
        <f>SUM(CALCULATION!GX57:HA57)</f>
        <v>145</v>
      </c>
      <c r="S62" s="21">
        <f t="shared" si="7"/>
        <v>83.3333333333333</v>
      </c>
      <c r="T62" s="20">
        <f>SUM(CALCULATION!HC57:HF57)</f>
        <v>31</v>
      </c>
      <c r="U62" s="21">
        <f t="shared" si="8"/>
        <v>81.5789473684211</v>
      </c>
      <c r="V62" s="20">
        <f>SUM(CALCULATION!HH57:HK57)</f>
        <v>145</v>
      </c>
      <c r="W62" s="21">
        <f t="shared" si="9"/>
        <v>77.1276595744681</v>
      </c>
      <c r="X62" s="20">
        <f>SUM(CALCULATION!HM57:HP57)</f>
        <v>25</v>
      </c>
      <c r="Y62" s="21">
        <f t="shared" si="18"/>
        <v>83.3333333333333</v>
      </c>
    </row>
    <row r="63" ht="13" customHeight="1" spans="1:25">
      <c r="A63" s="66">
        <v>58</v>
      </c>
      <c r="B63" s="18">
        <v>58</v>
      </c>
      <c r="C63" s="33" t="s">
        <v>79</v>
      </c>
      <c r="D63" s="20">
        <f>SUM(CALCULATION!FO58:FR58)</f>
        <v>172</v>
      </c>
      <c r="E63" s="21">
        <f t="shared" si="0"/>
        <v>88.2051282051282</v>
      </c>
      <c r="F63" s="20">
        <f>SUM(CALCULATION!FT58:FW58)</f>
        <v>79</v>
      </c>
      <c r="G63" s="21">
        <f t="shared" si="16"/>
        <v>85.8695652173913</v>
      </c>
      <c r="H63" s="20">
        <f>SUM(CALCULATION!FY58:GA58)</f>
        <v>132</v>
      </c>
      <c r="I63" s="21">
        <f t="shared" si="2"/>
        <v>83.5443037974684</v>
      </c>
      <c r="J63" s="20">
        <f>SUM(CALCULATION!GD58:GG58)</f>
        <v>44</v>
      </c>
      <c r="K63" s="21">
        <f t="shared" si="14"/>
        <v>89.7959183673469</v>
      </c>
      <c r="L63" s="20">
        <f>SUM(CALCULATION!GI58:GL58)</f>
        <v>192</v>
      </c>
      <c r="M63" s="21">
        <f t="shared" si="4"/>
        <v>84.2105263157895</v>
      </c>
      <c r="N63" s="20">
        <f>SUM(CALCULATION!GN58:GQ58)</f>
        <v>176</v>
      </c>
      <c r="O63" s="21">
        <f t="shared" si="5"/>
        <v>92.1465968586387</v>
      </c>
      <c r="P63" s="20">
        <f>SUM(CALCULATION!GS58:GV58)</f>
        <v>64</v>
      </c>
      <c r="Q63" s="21">
        <f t="shared" si="17"/>
        <v>94.1176470588235</v>
      </c>
      <c r="R63" s="20">
        <f>SUM(CALCULATION!GX58:HA58)</f>
        <v>150</v>
      </c>
      <c r="S63" s="21">
        <f t="shared" si="7"/>
        <v>86.2068965517241</v>
      </c>
      <c r="T63" s="20">
        <f>SUM(CALCULATION!HC58:HF58)</f>
        <v>33</v>
      </c>
      <c r="U63" s="21">
        <f t="shared" si="8"/>
        <v>86.8421052631579</v>
      </c>
      <c r="V63" s="20">
        <f>SUM(CALCULATION!HH58:HK58)</f>
        <v>151</v>
      </c>
      <c r="W63" s="21">
        <f t="shared" si="9"/>
        <v>80.3191489361702</v>
      </c>
      <c r="X63" s="20">
        <f>SUM(CALCULATION!HM58:HP58)</f>
        <v>30</v>
      </c>
      <c r="Y63" s="21">
        <f t="shared" si="18"/>
        <v>100</v>
      </c>
    </row>
    <row r="64" customFormat="1" spans="2:3">
      <c r="B64" s="34"/>
      <c r="C64" s="35"/>
    </row>
    <row r="65" customFormat="1" spans="2:2">
      <c r="B65" s="34"/>
    </row>
  </sheetData>
  <mergeCells count="21">
    <mergeCell ref="B1:Y1"/>
    <mergeCell ref="B2:Y2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3:B5"/>
    <mergeCell ref="C3:C5"/>
  </mergeCells>
  <pageMargins left="0.75" right="0.75" top="1" bottom="1" header="0.5" footer="0.5"/>
  <pageSetup paperSize="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workbookViewId="0">
      <selection activeCell="A1" sqref="$A1:$XFD1048576"/>
    </sheetView>
  </sheetViews>
  <sheetFormatPr defaultColWidth="9" defaultRowHeight="15"/>
  <cols>
    <col min="1" max="1" width="5.85714285714286" customWidth="1"/>
    <col min="2" max="2" width="31" customWidth="1"/>
    <col min="3" max="3" width="12.5714285714286" style="50" customWidth="1"/>
    <col min="4" max="4" width="11.5714285714286" style="50" customWidth="1"/>
    <col min="5" max="6" width="12.1428571428571" style="50" customWidth="1"/>
    <col min="7" max="8" width="13" style="50" customWidth="1"/>
    <col min="9" max="9" width="13.1428571428571" style="50" customWidth="1"/>
    <col min="10" max="12" width="11.7142857142857" style="50" customWidth="1"/>
    <col min="13" max="13" width="15.1428571428571" customWidth="1"/>
    <col min="14" max="16383" width="9.14285714285714"/>
  </cols>
  <sheetData>
    <row r="1" ht="23.25" spans="1:13">
      <c r="A1" s="3" t="s">
        <v>110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3.25" spans="1:13">
      <c r="A2" s="3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8.75" spans="1:13">
      <c r="A3" s="73" t="s">
        <v>82</v>
      </c>
      <c r="B3" s="74" t="s">
        <v>3</v>
      </c>
      <c r="C3" s="8" t="s">
        <v>4</v>
      </c>
      <c r="D3" s="8"/>
      <c r="E3" s="8" t="s">
        <v>5</v>
      </c>
      <c r="F3" s="8"/>
      <c r="G3" s="8" t="s">
        <v>6</v>
      </c>
      <c r="H3" s="8" t="s">
        <v>7</v>
      </c>
      <c r="I3" s="8"/>
      <c r="J3" s="8" t="s">
        <v>8</v>
      </c>
      <c r="K3" s="8"/>
      <c r="L3" s="8" t="s">
        <v>9</v>
      </c>
      <c r="M3" s="8"/>
    </row>
    <row r="4" ht="84" spans="1:13">
      <c r="A4" s="73"/>
      <c r="B4" s="74"/>
      <c r="C4" s="63" t="s">
        <v>88</v>
      </c>
      <c r="D4" s="63" t="s">
        <v>215</v>
      </c>
      <c r="E4" s="63" t="s">
        <v>216</v>
      </c>
      <c r="F4" s="63" t="s">
        <v>162</v>
      </c>
      <c r="G4" s="63" t="s">
        <v>217</v>
      </c>
      <c r="H4" s="63" t="s">
        <v>185</v>
      </c>
      <c r="I4" s="63" t="s">
        <v>218</v>
      </c>
      <c r="J4" s="63" t="s">
        <v>187</v>
      </c>
      <c r="K4" s="63" t="s">
        <v>192</v>
      </c>
      <c r="L4" s="63" t="s">
        <v>167</v>
      </c>
      <c r="M4" s="75" t="s">
        <v>219</v>
      </c>
    </row>
    <row r="5" ht="30" spans="1:13">
      <c r="A5" s="73"/>
      <c r="B5" s="74"/>
      <c r="C5" s="63" t="s">
        <v>19</v>
      </c>
      <c r="D5" s="63" t="s">
        <v>19</v>
      </c>
      <c r="E5" s="63" t="s">
        <v>19</v>
      </c>
      <c r="F5" s="63" t="s">
        <v>19</v>
      </c>
      <c r="G5" s="63" t="s">
        <v>19</v>
      </c>
      <c r="H5" s="63" t="s">
        <v>19</v>
      </c>
      <c r="I5" s="63" t="s">
        <v>19</v>
      </c>
      <c r="J5" s="63" t="s">
        <v>19</v>
      </c>
      <c r="K5" s="63" t="s">
        <v>19</v>
      </c>
      <c r="L5" s="63" t="s">
        <v>19</v>
      </c>
      <c r="M5" s="76" t="s">
        <v>19</v>
      </c>
    </row>
    <row r="6" spans="1:13">
      <c r="A6" s="66">
        <v>1</v>
      </c>
      <c r="B6" s="22" t="s">
        <v>21</v>
      </c>
      <c r="C6" s="50">
        <v>9</v>
      </c>
      <c r="D6" s="55">
        <v>23</v>
      </c>
      <c r="E6" s="50">
        <v>17</v>
      </c>
      <c r="F6" s="50">
        <v>6</v>
      </c>
      <c r="G6" s="50">
        <v>9</v>
      </c>
      <c r="H6" s="50">
        <v>13</v>
      </c>
      <c r="I6" s="50">
        <v>6</v>
      </c>
      <c r="J6" s="50">
        <v>10</v>
      </c>
      <c r="K6" s="50">
        <v>4</v>
      </c>
      <c r="L6" s="55">
        <v>13</v>
      </c>
      <c r="M6" s="21">
        <v>4</v>
      </c>
    </row>
    <row r="7" ht="25.5" spans="1:13">
      <c r="A7" s="66">
        <v>2</v>
      </c>
      <c r="B7" s="19" t="s">
        <v>22</v>
      </c>
      <c r="C7" s="50">
        <v>7</v>
      </c>
      <c r="D7" s="55">
        <v>20</v>
      </c>
      <c r="E7" s="50">
        <v>16</v>
      </c>
      <c r="F7" s="50">
        <v>6</v>
      </c>
      <c r="G7" s="50">
        <v>10</v>
      </c>
      <c r="H7" s="50">
        <v>9</v>
      </c>
      <c r="I7" s="50">
        <v>6</v>
      </c>
      <c r="J7" s="50">
        <v>8</v>
      </c>
      <c r="K7" s="50">
        <v>3</v>
      </c>
      <c r="L7" s="55">
        <v>11</v>
      </c>
      <c r="M7" s="21">
        <v>4</v>
      </c>
    </row>
    <row r="8" spans="1:13">
      <c r="A8" s="66">
        <v>3</v>
      </c>
      <c r="B8" s="22" t="s">
        <v>23</v>
      </c>
      <c r="C8" s="50">
        <v>9</v>
      </c>
      <c r="D8" s="55">
        <v>19</v>
      </c>
      <c r="E8" s="50">
        <v>14</v>
      </c>
      <c r="F8" s="50">
        <v>6</v>
      </c>
      <c r="G8" s="50">
        <v>11</v>
      </c>
      <c r="H8" s="50">
        <v>8</v>
      </c>
      <c r="I8" s="50">
        <v>6</v>
      </c>
      <c r="J8" s="50">
        <v>8</v>
      </c>
      <c r="K8" s="50">
        <v>3</v>
      </c>
      <c r="L8" s="55">
        <v>13</v>
      </c>
      <c r="M8" s="21">
        <v>4</v>
      </c>
    </row>
    <row r="9" spans="1:13">
      <c r="A9" s="66">
        <v>4</v>
      </c>
      <c r="B9" s="22" t="s">
        <v>24</v>
      </c>
      <c r="C9" s="50">
        <v>7</v>
      </c>
      <c r="D9" s="55">
        <v>23</v>
      </c>
      <c r="E9" s="50">
        <v>17</v>
      </c>
      <c r="F9" s="50">
        <v>6</v>
      </c>
      <c r="G9" s="50">
        <v>11</v>
      </c>
      <c r="H9" s="50">
        <v>12</v>
      </c>
      <c r="I9" s="50">
        <v>6</v>
      </c>
      <c r="J9" s="50">
        <v>7</v>
      </c>
      <c r="K9" s="50">
        <v>4</v>
      </c>
      <c r="L9" s="55">
        <v>13</v>
      </c>
      <c r="M9" s="21">
        <v>4</v>
      </c>
    </row>
    <row r="10" spans="1:13">
      <c r="A10" s="66">
        <v>5</v>
      </c>
      <c r="B10" s="22" t="s">
        <v>25</v>
      </c>
      <c r="C10" s="50">
        <v>8</v>
      </c>
      <c r="D10" s="55">
        <v>21</v>
      </c>
      <c r="E10" s="50">
        <v>15</v>
      </c>
      <c r="F10" s="50">
        <v>6</v>
      </c>
      <c r="G10" s="50">
        <v>11</v>
      </c>
      <c r="H10" s="50">
        <v>11</v>
      </c>
      <c r="I10" s="50">
        <v>6</v>
      </c>
      <c r="J10" s="50">
        <v>9</v>
      </c>
      <c r="K10" s="50">
        <v>2</v>
      </c>
      <c r="L10" s="55">
        <v>13</v>
      </c>
      <c r="M10" s="21">
        <v>4</v>
      </c>
    </row>
    <row r="11" spans="1:13">
      <c r="A11" s="66">
        <v>6</v>
      </c>
      <c r="B11" s="22" t="s">
        <v>26</v>
      </c>
      <c r="C11" s="50">
        <v>8</v>
      </c>
      <c r="D11" s="55">
        <v>17</v>
      </c>
      <c r="E11" s="50">
        <v>12</v>
      </c>
      <c r="F11" s="50">
        <v>4</v>
      </c>
      <c r="G11" s="50">
        <v>9</v>
      </c>
      <c r="H11" s="50">
        <v>10</v>
      </c>
      <c r="I11" s="50">
        <v>6</v>
      </c>
      <c r="J11" s="50">
        <v>8</v>
      </c>
      <c r="K11" s="50">
        <v>3</v>
      </c>
      <c r="L11" s="55">
        <v>10</v>
      </c>
      <c r="M11" s="21">
        <v>4</v>
      </c>
    </row>
    <row r="12" spans="1:13">
      <c r="A12" s="66">
        <v>7</v>
      </c>
      <c r="B12" s="22" t="s">
        <v>28</v>
      </c>
      <c r="C12" s="50">
        <v>8</v>
      </c>
      <c r="D12" s="55">
        <v>19</v>
      </c>
      <c r="E12" s="50">
        <v>15</v>
      </c>
      <c r="F12" s="50">
        <v>6</v>
      </c>
      <c r="G12" s="50">
        <v>9</v>
      </c>
      <c r="H12" s="50">
        <v>11</v>
      </c>
      <c r="I12" s="50">
        <v>6</v>
      </c>
      <c r="J12" s="50">
        <v>10</v>
      </c>
      <c r="K12" s="50">
        <v>4</v>
      </c>
      <c r="L12" s="55">
        <v>11</v>
      </c>
      <c r="M12" s="21">
        <v>3</v>
      </c>
    </row>
    <row r="13" spans="1:13">
      <c r="A13" s="66">
        <v>8</v>
      </c>
      <c r="B13" s="22" t="s">
        <v>29</v>
      </c>
      <c r="C13" s="50">
        <v>8</v>
      </c>
      <c r="D13" s="55">
        <v>21</v>
      </c>
      <c r="E13" s="50">
        <v>17</v>
      </c>
      <c r="F13" s="50">
        <v>6</v>
      </c>
      <c r="G13" s="50">
        <v>10</v>
      </c>
      <c r="H13" s="50">
        <v>12</v>
      </c>
      <c r="I13" s="50">
        <v>6</v>
      </c>
      <c r="J13" s="50">
        <v>9</v>
      </c>
      <c r="K13" s="50">
        <v>4</v>
      </c>
      <c r="L13" s="55">
        <v>10</v>
      </c>
      <c r="M13" s="21">
        <v>3</v>
      </c>
    </row>
    <row r="14" spans="1:13">
      <c r="A14" s="66">
        <v>9</v>
      </c>
      <c r="B14" s="22" t="s">
        <v>30</v>
      </c>
      <c r="C14" s="50">
        <v>7</v>
      </c>
      <c r="D14" s="55">
        <v>23</v>
      </c>
      <c r="E14" s="50">
        <v>16</v>
      </c>
      <c r="F14" s="50">
        <v>6</v>
      </c>
      <c r="G14" s="50">
        <v>7</v>
      </c>
      <c r="H14" s="50">
        <v>13</v>
      </c>
      <c r="I14" s="50">
        <v>4</v>
      </c>
      <c r="J14" s="50">
        <v>8</v>
      </c>
      <c r="K14" s="50">
        <v>4</v>
      </c>
      <c r="L14" s="55">
        <v>11</v>
      </c>
      <c r="M14" s="21">
        <v>4</v>
      </c>
    </row>
    <row r="15" spans="1:13">
      <c r="A15" s="66">
        <v>10</v>
      </c>
      <c r="B15" s="22" t="s">
        <v>31</v>
      </c>
      <c r="C15" s="50">
        <v>7</v>
      </c>
      <c r="D15" s="55">
        <v>20</v>
      </c>
      <c r="E15" s="50">
        <v>15</v>
      </c>
      <c r="F15" s="50">
        <v>6</v>
      </c>
      <c r="G15" s="50">
        <v>4</v>
      </c>
      <c r="H15" s="50">
        <v>7</v>
      </c>
      <c r="I15" s="50">
        <v>6</v>
      </c>
      <c r="J15" s="50">
        <v>6</v>
      </c>
      <c r="K15" s="50">
        <v>2</v>
      </c>
      <c r="L15" s="55">
        <v>13</v>
      </c>
      <c r="M15" s="21">
        <v>4</v>
      </c>
    </row>
    <row r="16" spans="1:13">
      <c r="A16" s="66">
        <v>11</v>
      </c>
      <c r="B16" s="22" t="s">
        <v>32</v>
      </c>
      <c r="C16" s="50">
        <v>7</v>
      </c>
      <c r="D16" s="55">
        <v>18</v>
      </c>
      <c r="E16" s="50">
        <v>13</v>
      </c>
      <c r="F16" s="50">
        <v>4</v>
      </c>
      <c r="G16" s="50">
        <v>11</v>
      </c>
      <c r="H16" s="50">
        <v>10</v>
      </c>
      <c r="I16" s="50">
        <v>4</v>
      </c>
      <c r="J16" s="50">
        <v>9</v>
      </c>
      <c r="K16" s="50">
        <v>4</v>
      </c>
      <c r="L16" s="55">
        <v>10</v>
      </c>
      <c r="M16" s="21">
        <v>4</v>
      </c>
    </row>
    <row r="17" spans="1:13">
      <c r="A17" s="66">
        <v>12</v>
      </c>
      <c r="B17" s="22" t="s">
        <v>33</v>
      </c>
      <c r="C17" s="50">
        <v>9</v>
      </c>
      <c r="D17" s="55">
        <v>21</v>
      </c>
      <c r="E17" s="50">
        <v>14</v>
      </c>
      <c r="F17" s="50">
        <v>4</v>
      </c>
      <c r="G17" s="50">
        <v>9</v>
      </c>
      <c r="H17" s="50">
        <v>12</v>
      </c>
      <c r="I17" s="50">
        <v>6</v>
      </c>
      <c r="J17" s="50">
        <v>9</v>
      </c>
      <c r="K17" s="50">
        <v>4</v>
      </c>
      <c r="L17" s="55">
        <v>12</v>
      </c>
      <c r="M17" s="21">
        <v>4</v>
      </c>
    </row>
    <row r="18" spans="1:13">
      <c r="A18" s="66">
        <v>13</v>
      </c>
      <c r="B18" s="22" t="s">
        <v>34</v>
      </c>
      <c r="C18" s="50">
        <v>6</v>
      </c>
      <c r="D18" s="55">
        <v>22</v>
      </c>
      <c r="E18" s="50">
        <v>17</v>
      </c>
      <c r="F18" s="50">
        <v>6</v>
      </c>
      <c r="G18" s="50">
        <v>7</v>
      </c>
      <c r="H18" s="50">
        <v>12</v>
      </c>
      <c r="I18" s="50">
        <v>6</v>
      </c>
      <c r="J18" s="50">
        <v>9</v>
      </c>
      <c r="K18" s="50">
        <v>4</v>
      </c>
      <c r="L18" s="55">
        <v>13</v>
      </c>
      <c r="M18" s="21">
        <v>4</v>
      </c>
    </row>
    <row r="19" spans="1:13">
      <c r="A19" s="66">
        <v>14</v>
      </c>
      <c r="B19" s="22" t="s">
        <v>35</v>
      </c>
      <c r="C19" s="50">
        <v>8</v>
      </c>
      <c r="D19" s="55">
        <v>20</v>
      </c>
      <c r="E19" s="50">
        <v>15</v>
      </c>
      <c r="F19" s="50">
        <v>6</v>
      </c>
      <c r="G19" s="50">
        <v>9</v>
      </c>
      <c r="H19" s="50">
        <v>9</v>
      </c>
      <c r="I19" s="50">
        <v>6</v>
      </c>
      <c r="J19" s="50">
        <v>7</v>
      </c>
      <c r="K19" s="50">
        <v>3</v>
      </c>
      <c r="L19" s="55">
        <v>12</v>
      </c>
      <c r="M19" s="21">
        <v>4</v>
      </c>
    </row>
    <row r="20" spans="1:13">
      <c r="A20" s="66">
        <v>15</v>
      </c>
      <c r="B20" s="22" t="s">
        <v>36</v>
      </c>
      <c r="C20" s="50">
        <v>8</v>
      </c>
      <c r="D20" s="55">
        <v>23</v>
      </c>
      <c r="E20" s="50">
        <v>15</v>
      </c>
      <c r="F20" s="50">
        <v>6</v>
      </c>
      <c r="G20" s="50">
        <v>10</v>
      </c>
      <c r="H20" s="50">
        <v>13</v>
      </c>
      <c r="I20" s="50">
        <v>4</v>
      </c>
      <c r="J20" s="50">
        <v>9</v>
      </c>
      <c r="K20" s="50">
        <v>3</v>
      </c>
      <c r="L20" s="55">
        <v>13</v>
      </c>
      <c r="M20" s="21">
        <v>3</v>
      </c>
    </row>
    <row r="21" spans="1:13">
      <c r="A21" s="66">
        <v>16</v>
      </c>
      <c r="B21" s="22" t="s">
        <v>37</v>
      </c>
      <c r="C21" s="50">
        <v>5</v>
      </c>
      <c r="D21" s="55">
        <v>17</v>
      </c>
      <c r="E21" s="50">
        <v>17</v>
      </c>
      <c r="F21" s="50">
        <v>6</v>
      </c>
      <c r="G21" s="50">
        <v>9</v>
      </c>
      <c r="H21" s="50">
        <v>7</v>
      </c>
      <c r="I21" s="50">
        <v>6</v>
      </c>
      <c r="J21" s="50">
        <v>7</v>
      </c>
      <c r="K21" s="50">
        <v>3</v>
      </c>
      <c r="L21" s="55">
        <v>8</v>
      </c>
      <c r="M21" s="21">
        <v>4</v>
      </c>
    </row>
    <row r="22" spans="1:13">
      <c r="A22" s="66">
        <v>17</v>
      </c>
      <c r="B22" s="22" t="s">
        <v>38</v>
      </c>
      <c r="C22" s="50">
        <v>8</v>
      </c>
      <c r="D22" s="55">
        <v>21</v>
      </c>
      <c r="E22" s="50">
        <v>17</v>
      </c>
      <c r="F22" s="50">
        <v>6</v>
      </c>
      <c r="G22" s="50">
        <v>9</v>
      </c>
      <c r="H22" s="50">
        <v>10</v>
      </c>
      <c r="I22" s="50">
        <v>6</v>
      </c>
      <c r="J22" s="50">
        <v>7</v>
      </c>
      <c r="K22" s="50">
        <v>4</v>
      </c>
      <c r="L22" s="55">
        <v>12</v>
      </c>
      <c r="M22" s="21">
        <v>4</v>
      </c>
    </row>
    <row r="23" spans="1:13">
      <c r="A23" s="66">
        <v>18</v>
      </c>
      <c r="B23" s="22" t="s">
        <v>39</v>
      </c>
      <c r="C23" s="50">
        <v>8</v>
      </c>
      <c r="D23" s="55">
        <v>19</v>
      </c>
      <c r="E23" s="50">
        <v>15</v>
      </c>
      <c r="F23" s="50">
        <v>6</v>
      </c>
      <c r="G23" s="50">
        <v>8</v>
      </c>
      <c r="H23" s="50">
        <v>9</v>
      </c>
      <c r="I23" s="50">
        <v>4</v>
      </c>
      <c r="J23" s="50">
        <v>6</v>
      </c>
      <c r="K23" s="50">
        <v>2</v>
      </c>
      <c r="L23" s="55">
        <v>11</v>
      </c>
      <c r="M23" s="21">
        <v>3</v>
      </c>
    </row>
    <row r="24" spans="1:13">
      <c r="A24" s="66">
        <v>19</v>
      </c>
      <c r="B24" s="22" t="s">
        <v>40</v>
      </c>
      <c r="C24" s="50">
        <v>5</v>
      </c>
      <c r="D24" s="55">
        <v>19</v>
      </c>
      <c r="E24" s="50">
        <v>15</v>
      </c>
      <c r="F24" s="50">
        <v>6</v>
      </c>
      <c r="G24" s="50">
        <v>9</v>
      </c>
      <c r="H24" s="50">
        <v>10</v>
      </c>
      <c r="I24" s="50">
        <v>4</v>
      </c>
      <c r="J24" s="50">
        <v>7</v>
      </c>
      <c r="K24" s="50">
        <v>2</v>
      </c>
      <c r="L24" s="55">
        <v>11</v>
      </c>
      <c r="M24" s="21">
        <v>4</v>
      </c>
    </row>
    <row r="25" spans="1:13">
      <c r="A25" s="66">
        <v>20</v>
      </c>
      <c r="B25" s="22" t="s">
        <v>41</v>
      </c>
      <c r="C25" s="50">
        <v>6</v>
      </c>
      <c r="D25" s="55">
        <v>21</v>
      </c>
      <c r="E25" s="50">
        <v>14</v>
      </c>
      <c r="F25" s="50">
        <v>6</v>
      </c>
      <c r="G25" s="50">
        <v>10</v>
      </c>
      <c r="H25" s="50">
        <v>13</v>
      </c>
      <c r="I25" s="50">
        <v>4</v>
      </c>
      <c r="J25" s="50">
        <v>8</v>
      </c>
      <c r="K25" s="50">
        <v>4</v>
      </c>
      <c r="L25" s="55">
        <v>13</v>
      </c>
      <c r="M25" s="21">
        <v>3</v>
      </c>
    </row>
    <row r="26" spans="1:13">
      <c r="A26" s="66">
        <v>21</v>
      </c>
      <c r="B26" s="22" t="s">
        <v>42</v>
      </c>
      <c r="C26" s="50">
        <v>7</v>
      </c>
      <c r="D26" s="55">
        <v>18</v>
      </c>
      <c r="E26" s="50">
        <v>14</v>
      </c>
      <c r="F26" s="50">
        <v>6</v>
      </c>
      <c r="G26" s="50">
        <v>7</v>
      </c>
      <c r="H26" s="50">
        <v>11</v>
      </c>
      <c r="I26" s="50">
        <v>6</v>
      </c>
      <c r="J26" s="50">
        <v>7</v>
      </c>
      <c r="K26" s="50">
        <v>3</v>
      </c>
      <c r="L26" s="55">
        <v>13</v>
      </c>
      <c r="M26" s="21">
        <v>4</v>
      </c>
    </row>
    <row r="27" spans="1:13">
      <c r="A27" s="66">
        <v>22</v>
      </c>
      <c r="B27" s="22" t="s">
        <v>43</v>
      </c>
      <c r="C27" s="50">
        <v>8</v>
      </c>
      <c r="D27" s="55">
        <v>22</v>
      </c>
      <c r="E27" s="50">
        <v>16</v>
      </c>
      <c r="F27" s="50">
        <v>6</v>
      </c>
      <c r="G27" s="50">
        <v>4</v>
      </c>
      <c r="H27" s="50">
        <v>13</v>
      </c>
      <c r="I27" s="50">
        <v>4</v>
      </c>
      <c r="J27" s="50">
        <v>10</v>
      </c>
      <c r="K27" s="50">
        <v>3</v>
      </c>
      <c r="L27" s="55">
        <v>13</v>
      </c>
      <c r="M27" s="21">
        <v>4</v>
      </c>
    </row>
    <row r="28" spans="1:13">
      <c r="A28" s="66">
        <v>23</v>
      </c>
      <c r="B28" s="22" t="s">
        <v>44</v>
      </c>
      <c r="C28" s="50">
        <v>7</v>
      </c>
      <c r="D28" s="55">
        <v>20</v>
      </c>
      <c r="E28" s="50">
        <v>15</v>
      </c>
      <c r="F28" s="50">
        <v>4</v>
      </c>
      <c r="G28" s="50">
        <v>4</v>
      </c>
      <c r="H28" s="50">
        <v>8</v>
      </c>
      <c r="I28" s="50">
        <v>4</v>
      </c>
      <c r="J28" s="50">
        <v>4</v>
      </c>
      <c r="K28" s="50">
        <v>1</v>
      </c>
      <c r="L28" s="55">
        <v>11</v>
      </c>
      <c r="M28" s="21">
        <v>4</v>
      </c>
    </row>
    <row r="29" spans="1:13">
      <c r="A29" s="66">
        <v>24</v>
      </c>
      <c r="B29" s="22" t="s">
        <v>45</v>
      </c>
      <c r="C29" s="50">
        <v>7</v>
      </c>
      <c r="D29" s="55">
        <v>23</v>
      </c>
      <c r="E29" s="50">
        <v>16</v>
      </c>
      <c r="F29" s="50">
        <v>6</v>
      </c>
      <c r="G29" s="50">
        <v>4</v>
      </c>
      <c r="H29" s="50">
        <v>10</v>
      </c>
      <c r="I29" s="50">
        <v>4</v>
      </c>
      <c r="J29" s="50">
        <v>8</v>
      </c>
      <c r="K29" s="50">
        <v>2</v>
      </c>
      <c r="L29" s="55">
        <v>12</v>
      </c>
      <c r="M29" s="21">
        <v>4</v>
      </c>
    </row>
    <row r="30" spans="1:13">
      <c r="A30" s="66">
        <v>25</v>
      </c>
      <c r="B30" s="22" t="s">
        <v>46</v>
      </c>
      <c r="C30" s="50">
        <v>8</v>
      </c>
      <c r="D30" s="55">
        <v>20</v>
      </c>
      <c r="E30" s="50">
        <v>12</v>
      </c>
      <c r="F30" s="50">
        <v>4</v>
      </c>
      <c r="G30" s="50">
        <v>6</v>
      </c>
      <c r="H30" s="50">
        <v>11</v>
      </c>
      <c r="I30" s="50">
        <v>4</v>
      </c>
      <c r="J30" s="50">
        <v>9</v>
      </c>
      <c r="K30" s="50">
        <v>3</v>
      </c>
      <c r="L30" s="55">
        <v>9</v>
      </c>
      <c r="M30" s="21">
        <v>3</v>
      </c>
    </row>
    <row r="31" spans="1:13">
      <c r="A31" s="66">
        <v>26</v>
      </c>
      <c r="B31" s="28" t="s">
        <v>47</v>
      </c>
      <c r="C31" s="50">
        <v>7</v>
      </c>
      <c r="D31" s="55">
        <v>22</v>
      </c>
      <c r="E31" s="50">
        <v>11</v>
      </c>
      <c r="F31" s="50">
        <v>4</v>
      </c>
      <c r="G31" s="50">
        <v>8</v>
      </c>
      <c r="H31" s="50">
        <v>12</v>
      </c>
      <c r="I31" s="50">
        <v>6</v>
      </c>
      <c r="J31" s="50">
        <v>7</v>
      </c>
      <c r="K31" s="50">
        <v>2</v>
      </c>
      <c r="L31" s="55">
        <v>13</v>
      </c>
      <c r="M31" s="21">
        <v>4</v>
      </c>
    </row>
    <row r="32" ht="25.5" spans="1:13">
      <c r="A32" s="66">
        <v>27</v>
      </c>
      <c r="B32" s="19" t="s">
        <v>48</v>
      </c>
      <c r="C32" s="50">
        <v>9</v>
      </c>
      <c r="D32" s="55">
        <v>22</v>
      </c>
      <c r="E32" s="50">
        <v>12</v>
      </c>
      <c r="F32" s="50">
        <v>4</v>
      </c>
      <c r="G32" s="50">
        <v>10</v>
      </c>
      <c r="H32" s="50">
        <v>12</v>
      </c>
      <c r="I32" s="50">
        <v>4</v>
      </c>
      <c r="J32" s="50">
        <v>9</v>
      </c>
      <c r="K32" s="50">
        <v>3</v>
      </c>
      <c r="L32" s="55">
        <v>10</v>
      </c>
      <c r="M32" s="21">
        <v>3</v>
      </c>
    </row>
    <row r="33" spans="1:13">
      <c r="A33" s="66">
        <v>28</v>
      </c>
      <c r="B33" s="22" t="s">
        <v>49</v>
      </c>
      <c r="C33" s="50">
        <v>8</v>
      </c>
      <c r="D33" s="55">
        <v>19</v>
      </c>
      <c r="E33" s="50">
        <v>10</v>
      </c>
      <c r="F33" s="50">
        <v>4</v>
      </c>
      <c r="G33" s="50">
        <v>8</v>
      </c>
      <c r="H33" s="50">
        <v>11</v>
      </c>
      <c r="I33" s="50">
        <v>4</v>
      </c>
      <c r="J33" s="50">
        <v>8</v>
      </c>
      <c r="K33" s="50">
        <v>2</v>
      </c>
      <c r="L33" s="55">
        <v>12</v>
      </c>
      <c r="M33" s="21">
        <v>4</v>
      </c>
    </row>
    <row r="34" spans="1:13">
      <c r="A34" s="66">
        <v>29</v>
      </c>
      <c r="B34" s="22" t="s">
        <v>50</v>
      </c>
      <c r="C34" s="50">
        <v>7</v>
      </c>
      <c r="D34" s="55">
        <v>22</v>
      </c>
      <c r="E34" s="50">
        <v>14</v>
      </c>
      <c r="F34" s="50">
        <v>6</v>
      </c>
      <c r="G34" s="50">
        <v>11</v>
      </c>
      <c r="H34" s="50">
        <v>11</v>
      </c>
      <c r="I34" s="50">
        <v>4</v>
      </c>
      <c r="J34" s="50">
        <v>8</v>
      </c>
      <c r="K34" s="50">
        <v>4</v>
      </c>
      <c r="L34" s="55">
        <v>12</v>
      </c>
      <c r="M34" s="21">
        <v>4</v>
      </c>
    </row>
    <row r="35" spans="1:13">
      <c r="A35" s="66">
        <v>30</v>
      </c>
      <c r="B35" s="29" t="s">
        <v>51</v>
      </c>
      <c r="C35" s="50">
        <v>7</v>
      </c>
      <c r="D35" s="55">
        <v>22</v>
      </c>
      <c r="E35" s="50">
        <v>11</v>
      </c>
      <c r="F35" s="50">
        <v>6</v>
      </c>
      <c r="G35" s="50">
        <v>10</v>
      </c>
      <c r="H35" s="50">
        <v>10</v>
      </c>
      <c r="I35" s="50">
        <v>4</v>
      </c>
      <c r="J35" s="50">
        <v>8</v>
      </c>
      <c r="K35" s="50">
        <v>3</v>
      </c>
      <c r="L35" s="55">
        <v>12</v>
      </c>
      <c r="M35" s="21">
        <v>4</v>
      </c>
    </row>
    <row r="36" spans="1:13">
      <c r="A36" s="66">
        <v>31</v>
      </c>
      <c r="B36" s="22" t="s">
        <v>52</v>
      </c>
      <c r="C36" s="50">
        <v>6</v>
      </c>
      <c r="D36" s="55">
        <v>23</v>
      </c>
      <c r="E36" s="50">
        <v>16</v>
      </c>
      <c r="F36" s="50">
        <v>6</v>
      </c>
      <c r="G36" s="50">
        <v>10</v>
      </c>
      <c r="H36" s="50">
        <v>12</v>
      </c>
      <c r="I36" s="50">
        <v>4</v>
      </c>
      <c r="J36" s="50">
        <v>7</v>
      </c>
      <c r="K36" s="50">
        <v>4</v>
      </c>
      <c r="L36" s="55">
        <v>11</v>
      </c>
      <c r="M36" s="21">
        <v>4</v>
      </c>
    </row>
    <row r="37" spans="1:13">
      <c r="A37" s="66">
        <v>32</v>
      </c>
      <c r="B37" s="22" t="s">
        <v>53</v>
      </c>
      <c r="C37" s="50">
        <v>0</v>
      </c>
      <c r="D37" s="55">
        <v>0</v>
      </c>
      <c r="E37" s="50">
        <v>0</v>
      </c>
      <c r="F37" s="50">
        <v>0</v>
      </c>
      <c r="G37" s="50">
        <v>0</v>
      </c>
      <c r="H37" s="50">
        <v>0</v>
      </c>
      <c r="I37" s="50">
        <v>4</v>
      </c>
      <c r="J37" s="50">
        <v>0</v>
      </c>
      <c r="K37" s="50">
        <v>0</v>
      </c>
      <c r="L37" s="55">
        <v>0</v>
      </c>
      <c r="M37" s="21">
        <v>3</v>
      </c>
    </row>
    <row r="38" spans="1:13">
      <c r="A38" s="66">
        <v>33</v>
      </c>
      <c r="B38" s="22" t="s">
        <v>54</v>
      </c>
      <c r="C38" s="50">
        <v>9</v>
      </c>
      <c r="D38" s="55">
        <v>23</v>
      </c>
      <c r="E38" s="50">
        <v>16</v>
      </c>
      <c r="F38" s="50">
        <v>6</v>
      </c>
      <c r="G38" s="50">
        <v>11</v>
      </c>
      <c r="H38" s="50">
        <v>13</v>
      </c>
      <c r="I38" s="50">
        <v>6</v>
      </c>
      <c r="J38" s="50">
        <v>10</v>
      </c>
      <c r="K38" s="50">
        <v>4</v>
      </c>
      <c r="L38" s="55">
        <v>13</v>
      </c>
      <c r="M38" s="21">
        <v>4</v>
      </c>
    </row>
    <row r="39" spans="1:13">
      <c r="A39" s="66">
        <v>34</v>
      </c>
      <c r="B39" s="22" t="s">
        <v>55</v>
      </c>
      <c r="C39" s="50">
        <v>4</v>
      </c>
      <c r="D39" s="55">
        <v>17</v>
      </c>
      <c r="E39" s="50">
        <v>7</v>
      </c>
      <c r="F39" s="50">
        <v>4</v>
      </c>
      <c r="G39" s="50">
        <v>4</v>
      </c>
      <c r="H39" s="50">
        <v>7</v>
      </c>
      <c r="I39" s="50">
        <v>4</v>
      </c>
      <c r="J39" s="50">
        <v>4</v>
      </c>
      <c r="K39" s="50">
        <v>2</v>
      </c>
      <c r="L39" s="55">
        <v>5</v>
      </c>
      <c r="M39" s="21">
        <v>4</v>
      </c>
    </row>
    <row r="40" spans="1:13">
      <c r="A40" s="66">
        <v>35</v>
      </c>
      <c r="B40" s="22" t="s">
        <v>56</v>
      </c>
      <c r="C40" s="50">
        <v>9</v>
      </c>
      <c r="D40" s="55">
        <v>23</v>
      </c>
      <c r="E40" s="50">
        <v>17</v>
      </c>
      <c r="F40" s="50">
        <v>6</v>
      </c>
      <c r="G40" s="50">
        <v>11</v>
      </c>
      <c r="H40" s="50">
        <v>13</v>
      </c>
      <c r="I40" s="50">
        <v>6</v>
      </c>
      <c r="J40" s="50">
        <v>9</v>
      </c>
      <c r="K40" s="50">
        <v>4</v>
      </c>
      <c r="L40" s="55">
        <v>13</v>
      </c>
      <c r="M40" s="21">
        <v>4</v>
      </c>
    </row>
    <row r="41" spans="1:13">
      <c r="A41" s="66">
        <v>36</v>
      </c>
      <c r="B41" s="22" t="s">
        <v>57</v>
      </c>
      <c r="C41" s="50">
        <v>7</v>
      </c>
      <c r="D41" s="55">
        <v>19</v>
      </c>
      <c r="E41" s="50">
        <v>13</v>
      </c>
      <c r="F41" s="50">
        <v>6</v>
      </c>
      <c r="G41" s="50">
        <v>7</v>
      </c>
      <c r="H41" s="50">
        <v>12</v>
      </c>
      <c r="I41" s="50">
        <v>6</v>
      </c>
      <c r="J41" s="50">
        <v>9</v>
      </c>
      <c r="K41" s="50">
        <v>4</v>
      </c>
      <c r="L41" s="55">
        <v>11</v>
      </c>
      <c r="M41" s="21">
        <v>3</v>
      </c>
    </row>
    <row r="42" spans="1:13">
      <c r="A42" s="66">
        <v>37</v>
      </c>
      <c r="B42" s="22" t="s">
        <v>58</v>
      </c>
      <c r="C42" s="50">
        <v>9</v>
      </c>
      <c r="D42" s="55">
        <v>23</v>
      </c>
      <c r="E42" s="50">
        <v>16</v>
      </c>
      <c r="F42" s="50">
        <v>6</v>
      </c>
      <c r="G42" s="50">
        <v>8</v>
      </c>
      <c r="H42" s="50">
        <v>12</v>
      </c>
      <c r="I42" s="50">
        <v>6</v>
      </c>
      <c r="J42" s="50">
        <v>7</v>
      </c>
      <c r="K42" s="50">
        <v>4</v>
      </c>
      <c r="L42" s="55">
        <v>13</v>
      </c>
      <c r="M42" s="21">
        <v>4</v>
      </c>
    </row>
    <row r="43" spans="1:13">
      <c r="A43" s="66">
        <v>38</v>
      </c>
      <c r="B43" s="22" t="s">
        <v>59</v>
      </c>
      <c r="C43" s="50">
        <v>9</v>
      </c>
      <c r="D43" s="55">
        <v>22</v>
      </c>
      <c r="E43" s="50">
        <v>17</v>
      </c>
      <c r="F43" s="50">
        <v>6</v>
      </c>
      <c r="G43" s="50">
        <v>9</v>
      </c>
      <c r="H43" s="50">
        <v>12</v>
      </c>
      <c r="I43" s="50">
        <v>6</v>
      </c>
      <c r="J43" s="50">
        <v>9</v>
      </c>
      <c r="K43" s="50">
        <v>4</v>
      </c>
      <c r="L43" s="55">
        <v>13</v>
      </c>
      <c r="M43" s="21">
        <v>3</v>
      </c>
    </row>
    <row r="44" spans="1:13">
      <c r="A44" s="66">
        <v>39</v>
      </c>
      <c r="B44" s="22" t="s">
        <v>60</v>
      </c>
      <c r="C44" s="50">
        <v>8</v>
      </c>
      <c r="D44" s="55">
        <v>19</v>
      </c>
      <c r="E44" s="50">
        <v>17</v>
      </c>
      <c r="F44" s="50">
        <v>6</v>
      </c>
      <c r="G44" s="50">
        <v>9</v>
      </c>
      <c r="H44" s="50">
        <v>13</v>
      </c>
      <c r="I44" s="50">
        <v>6</v>
      </c>
      <c r="J44" s="50">
        <v>9</v>
      </c>
      <c r="K44" s="50">
        <v>3</v>
      </c>
      <c r="L44" s="55">
        <v>12</v>
      </c>
      <c r="M44" s="21">
        <v>3</v>
      </c>
    </row>
    <row r="45" ht="25.5" spans="1:13">
      <c r="A45" s="66">
        <v>40</v>
      </c>
      <c r="B45" s="19" t="s">
        <v>61</v>
      </c>
      <c r="C45" s="50">
        <v>8</v>
      </c>
      <c r="D45" s="55">
        <v>20</v>
      </c>
      <c r="E45" s="50">
        <v>17</v>
      </c>
      <c r="F45" s="50">
        <v>6</v>
      </c>
      <c r="G45" s="50">
        <v>10</v>
      </c>
      <c r="H45" s="50">
        <v>7</v>
      </c>
      <c r="I45" s="50">
        <v>6</v>
      </c>
      <c r="J45" s="50">
        <v>10</v>
      </c>
      <c r="K45" s="50">
        <v>4</v>
      </c>
      <c r="L45" s="55">
        <v>10</v>
      </c>
      <c r="M45" s="21">
        <v>4</v>
      </c>
    </row>
    <row r="46" spans="1:13">
      <c r="A46" s="66">
        <v>41</v>
      </c>
      <c r="B46" s="22" t="s">
        <v>62</v>
      </c>
      <c r="C46" s="50">
        <v>9</v>
      </c>
      <c r="D46" s="55">
        <v>21</v>
      </c>
      <c r="E46" s="50">
        <v>17</v>
      </c>
      <c r="F46" s="50">
        <v>6</v>
      </c>
      <c r="G46" s="50">
        <v>9</v>
      </c>
      <c r="H46" s="50">
        <v>12</v>
      </c>
      <c r="I46" s="50">
        <v>6</v>
      </c>
      <c r="J46" s="50">
        <v>10</v>
      </c>
      <c r="K46" s="50">
        <v>4</v>
      </c>
      <c r="L46" s="55">
        <v>13</v>
      </c>
      <c r="M46" s="21">
        <v>4</v>
      </c>
    </row>
    <row r="47" spans="1:13">
      <c r="A47" s="66">
        <v>42</v>
      </c>
      <c r="B47" s="22" t="s">
        <v>63</v>
      </c>
      <c r="C47" s="50">
        <v>8</v>
      </c>
      <c r="D47" s="55">
        <v>21</v>
      </c>
      <c r="E47" s="50">
        <v>17</v>
      </c>
      <c r="F47" s="50">
        <v>6</v>
      </c>
      <c r="G47" s="50">
        <v>11</v>
      </c>
      <c r="H47" s="50">
        <v>12</v>
      </c>
      <c r="I47" s="50">
        <v>6</v>
      </c>
      <c r="J47" s="50">
        <v>10</v>
      </c>
      <c r="K47" s="50">
        <v>3</v>
      </c>
      <c r="L47" s="55">
        <v>12</v>
      </c>
      <c r="M47" s="21">
        <v>4</v>
      </c>
    </row>
    <row r="48" customFormat="1" spans="1:13">
      <c r="A48" s="66">
        <v>43</v>
      </c>
      <c r="B48" s="22" t="s">
        <v>64</v>
      </c>
      <c r="C48" s="50">
        <v>8</v>
      </c>
      <c r="D48" s="55">
        <v>19</v>
      </c>
      <c r="E48" s="50">
        <v>17</v>
      </c>
      <c r="F48" s="50">
        <v>4</v>
      </c>
      <c r="G48" s="50">
        <v>10</v>
      </c>
      <c r="H48" s="50">
        <v>11</v>
      </c>
      <c r="I48" s="50">
        <v>6</v>
      </c>
      <c r="J48" s="50">
        <v>9</v>
      </c>
      <c r="K48" s="50">
        <v>4</v>
      </c>
      <c r="L48" s="55">
        <v>11</v>
      </c>
      <c r="M48" s="21">
        <v>4</v>
      </c>
    </row>
    <row r="49" spans="1:13">
      <c r="A49" s="66">
        <v>44</v>
      </c>
      <c r="B49" s="22" t="s">
        <v>65</v>
      </c>
      <c r="C49" s="50">
        <v>5</v>
      </c>
      <c r="D49" s="55">
        <v>18</v>
      </c>
      <c r="E49" s="50">
        <v>16</v>
      </c>
      <c r="F49" s="50">
        <v>6</v>
      </c>
      <c r="G49" s="50">
        <v>5</v>
      </c>
      <c r="H49" s="50">
        <v>10</v>
      </c>
      <c r="I49" s="50">
        <v>6</v>
      </c>
      <c r="J49" s="50">
        <v>6</v>
      </c>
      <c r="K49" s="50">
        <v>3</v>
      </c>
      <c r="L49" s="55">
        <v>12</v>
      </c>
      <c r="M49" s="21">
        <v>3</v>
      </c>
    </row>
    <row r="50" spans="1:13">
      <c r="A50" s="66">
        <v>45</v>
      </c>
      <c r="B50" s="22" t="s">
        <v>66</v>
      </c>
      <c r="C50" s="50">
        <v>9</v>
      </c>
      <c r="D50" s="55">
        <v>20</v>
      </c>
      <c r="E50" s="50">
        <v>16</v>
      </c>
      <c r="F50" s="50">
        <v>6</v>
      </c>
      <c r="G50" s="50">
        <v>7</v>
      </c>
      <c r="H50" s="50">
        <v>11</v>
      </c>
      <c r="I50" s="50">
        <v>6</v>
      </c>
      <c r="J50" s="50">
        <v>7</v>
      </c>
      <c r="K50" s="50">
        <v>3</v>
      </c>
      <c r="L50" s="55">
        <v>13</v>
      </c>
      <c r="M50" s="21">
        <v>3</v>
      </c>
    </row>
    <row r="51" spans="1:13">
      <c r="A51" s="66">
        <v>46</v>
      </c>
      <c r="B51" s="22" t="s">
        <v>67</v>
      </c>
      <c r="C51" s="50">
        <v>6</v>
      </c>
      <c r="D51" s="55">
        <v>18</v>
      </c>
      <c r="E51" s="50">
        <v>15</v>
      </c>
      <c r="F51" s="50">
        <v>6</v>
      </c>
      <c r="G51" s="50">
        <v>5</v>
      </c>
      <c r="H51" s="50">
        <v>9</v>
      </c>
      <c r="I51" s="50">
        <v>4</v>
      </c>
      <c r="J51" s="50">
        <v>6</v>
      </c>
      <c r="K51" s="50">
        <v>2</v>
      </c>
      <c r="L51" s="55">
        <v>11</v>
      </c>
      <c r="M51" s="21">
        <v>4</v>
      </c>
    </row>
    <row r="52" spans="1:13">
      <c r="A52" s="66">
        <v>47</v>
      </c>
      <c r="B52" s="28" t="s">
        <v>68</v>
      </c>
      <c r="C52" s="50">
        <v>8</v>
      </c>
      <c r="D52" s="55">
        <v>23</v>
      </c>
      <c r="E52" s="50">
        <v>16</v>
      </c>
      <c r="F52" s="50">
        <v>6</v>
      </c>
      <c r="G52" s="50">
        <v>10</v>
      </c>
      <c r="H52" s="50">
        <v>13</v>
      </c>
      <c r="I52" s="50">
        <v>4</v>
      </c>
      <c r="J52" s="50">
        <v>9</v>
      </c>
      <c r="K52" s="50">
        <v>4</v>
      </c>
      <c r="L52" s="55">
        <v>13</v>
      </c>
      <c r="M52" s="21">
        <v>4</v>
      </c>
    </row>
    <row r="53" spans="1:13">
      <c r="A53" s="66">
        <v>48</v>
      </c>
      <c r="B53" s="19" t="s">
        <v>69</v>
      </c>
      <c r="C53" s="50">
        <v>5</v>
      </c>
      <c r="D53" s="55">
        <v>23</v>
      </c>
      <c r="E53" s="50">
        <v>12</v>
      </c>
      <c r="F53" s="50">
        <v>6</v>
      </c>
      <c r="G53" s="50">
        <v>6</v>
      </c>
      <c r="H53" s="50">
        <v>12</v>
      </c>
      <c r="I53" s="50">
        <v>6</v>
      </c>
      <c r="J53" s="50">
        <v>8</v>
      </c>
      <c r="K53" s="50">
        <v>4</v>
      </c>
      <c r="L53" s="55">
        <v>13</v>
      </c>
      <c r="M53" s="21">
        <v>4</v>
      </c>
    </row>
    <row r="54" spans="1:13">
      <c r="A54" s="66">
        <v>49</v>
      </c>
      <c r="B54" s="22" t="s">
        <v>70</v>
      </c>
      <c r="C54" s="50">
        <v>8</v>
      </c>
      <c r="D54" s="55">
        <v>21</v>
      </c>
      <c r="E54" s="50">
        <v>17</v>
      </c>
      <c r="F54" s="50">
        <v>6</v>
      </c>
      <c r="G54" s="50">
        <v>11</v>
      </c>
      <c r="H54" s="50">
        <v>12</v>
      </c>
      <c r="I54" s="50">
        <v>6</v>
      </c>
      <c r="J54" s="50">
        <v>9</v>
      </c>
      <c r="K54" s="50">
        <v>4</v>
      </c>
      <c r="L54" s="55">
        <v>12</v>
      </c>
      <c r="M54" s="21">
        <v>4</v>
      </c>
    </row>
    <row r="55" spans="1:13">
      <c r="A55" s="66">
        <v>50</v>
      </c>
      <c r="B55" s="22" t="s">
        <v>71</v>
      </c>
      <c r="C55" s="50">
        <v>7</v>
      </c>
      <c r="D55" s="55">
        <v>20</v>
      </c>
      <c r="E55" s="50">
        <v>16</v>
      </c>
      <c r="F55" s="50">
        <v>6</v>
      </c>
      <c r="G55" s="50">
        <v>11</v>
      </c>
      <c r="H55" s="50">
        <v>11</v>
      </c>
      <c r="I55" s="50">
        <v>6</v>
      </c>
      <c r="J55" s="50">
        <v>8</v>
      </c>
      <c r="K55" s="50">
        <v>3</v>
      </c>
      <c r="L55" s="55">
        <v>12</v>
      </c>
      <c r="M55" s="21">
        <v>4</v>
      </c>
    </row>
    <row r="56" spans="1:13">
      <c r="A56" s="66">
        <v>51</v>
      </c>
      <c r="B56" s="22" t="s">
        <v>72</v>
      </c>
      <c r="C56" s="50">
        <v>9</v>
      </c>
      <c r="D56" s="55">
        <v>20</v>
      </c>
      <c r="E56" s="50">
        <v>17</v>
      </c>
      <c r="F56" s="50">
        <v>6</v>
      </c>
      <c r="G56" s="50">
        <v>6</v>
      </c>
      <c r="H56" s="50">
        <v>14</v>
      </c>
      <c r="I56" s="50">
        <v>6</v>
      </c>
      <c r="J56" s="50">
        <v>9</v>
      </c>
      <c r="K56" s="50">
        <v>3</v>
      </c>
      <c r="L56" s="55">
        <v>13</v>
      </c>
      <c r="M56" s="21">
        <v>4</v>
      </c>
    </row>
    <row r="57" spans="1:13">
      <c r="A57" s="66">
        <v>52</v>
      </c>
      <c r="B57" s="22" t="s">
        <v>73</v>
      </c>
      <c r="C57" s="50">
        <v>9</v>
      </c>
      <c r="D57" s="55">
        <v>21</v>
      </c>
      <c r="E57" s="50">
        <v>16</v>
      </c>
      <c r="F57" s="50">
        <v>6</v>
      </c>
      <c r="G57" s="50">
        <v>11</v>
      </c>
      <c r="H57" s="50">
        <v>13</v>
      </c>
      <c r="I57" s="50">
        <v>6</v>
      </c>
      <c r="J57" s="50">
        <v>9</v>
      </c>
      <c r="K57" s="50">
        <v>3</v>
      </c>
      <c r="L57" s="55">
        <v>12</v>
      </c>
      <c r="M57" s="21">
        <v>4</v>
      </c>
    </row>
    <row r="58" spans="1:13">
      <c r="A58" s="66">
        <v>53</v>
      </c>
      <c r="B58" s="22" t="s">
        <v>74</v>
      </c>
      <c r="C58" s="50">
        <v>7</v>
      </c>
      <c r="D58" s="55">
        <v>18</v>
      </c>
      <c r="E58" s="50">
        <v>12</v>
      </c>
      <c r="F58" s="50">
        <v>4</v>
      </c>
      <c r="G58" s="50">
        <v>5</v>
      </c>
      <c r="H58" s="50">
        <v>8</v>
      </c>
      <c r="I58" s="50">
        <v>6</v>
      </c>
      <c r="J58" s="50">
        <v>4</v>
      </c>
      <c r="K58" s="50">
        <v>3</v>
      </c>
      <c r="L58" s="55">
        <v>11</v>
      </c>
      <c r="M58" s="21">
        <v>4</v>
      </c>
    </row>
    <row r="59" spans="1:13">
      <c r="A59" s="66">
        <v>54</v>
      </c>
      <c r="B59" s="22" t="s">
        <v>75</v>
      </c>
      <c r="C59" s="50">
        <v>9</v>
      </c>
      <c r="D59" s="55">
        <v>22</v>
      </c>
      <c r="E59" s="50">
        <v>16</v>
      </c>
      <c r="F59" s="50">
        <v>6</v>
      </c>
      <c r="G59" s="50">
        <v>11</v>
      </c>
      <c r="H59" s="50">
        <v>12</v>
      </c>
      <c r="I59" s="50">
        <v>6</v>
      </c>
      <c r="J59" s="50">
        <v>9</v>
      </c>
      <c r="K59" s="50">
        <v>3</v>
      </c>
      <c r="L59" s="55">
        <v>13</v>
      </c>
      <c r="M59" s="21">
        <v>4</v>
      </c>
    </row>
    <row r="60" customFormat="1" spans="1:13">
      <c r="A60" s="66">
        <v>55</v>
      </c>
      <c r="B60" s="22" t="s">
        <v>76</v>
      </c>
      <c r="C60" s="50">
        <v>8</v>
      </c>
      <c r="D60" s="55">
        <v>22</v>
      </c>
      <c r="E60" s="50">
        <v>16</v>
      </c>
      <c r="F60" s="50">
        <v>6</v>
      </c>
      <c r="G60" s="50">
        <v>10</v>
      </c>
      <c r="H60" s="50">
        <v>9</v>
      </c>
      <c r="I60" s="50">
        <v>6</v>
      </c>
      <c r="J60" s="50">
        <v>7</v>
      </c>
      <c r="K60" s="50">
        <v>2</v>
      </c>
      <c r="L60" s="55">
        <v>11</v>
      </c>
      <c r="M60" s="21">
        <v>4</v>
      </c>
    </row>
    <row r="61" spans="1:13">
      <c r="A61" s="66">
        <v>56</v>
      </c>
      <c r="B61" s="22" t="s">
        <v>77</v>
      </c>
      <c r="C61" s="50">
        <v>6</v>
      </c>
      <c r="D61" s="55">
        <v>19</v>
      </c>
      <c r="E61" s="50">
        <v>16</v>
      </c>
      <c r="F61" s="50">
        <v>6</v>
      </c>
      <c r="G61" s="50">
        <v>10</v>
      </c>
      <c r="H61" s="50">
        <v>10</v>
      </c>
      <c r="I61" s="50">
        <v>4</v>
      </c>
      <c r="J61" s="50">
        <v>6</v>
      </c>
      <c r="K61" s="50">
        <v>4</v>
      </c>
      <c r="L61" s="55">
        <v>11</v>
      </c>
      <c r="M61" s="21">
        <v>4</v>
      </c>
    </row>
    <row r="62" spans="1:13">
      <c r="A62" s="66">
        <v>57</v>
      </c>
      <c r="B62" s="22" t="s">
        <v>78</v>
      </c>
      <c r="C62" s="50">
        <v>8</v>
      </c>
      <c r="D62" s="55">
        <v>18</v>
      </c>
      <c r="E62" s="50">
        <v>13</v>
      </c>
      <c r="F62" s="50">
        <v>4</v>
      </c>
      <c r="G62" s="50">
        <v>6</v>
      </c>
      <c r="H62" s="50">
        <v>10</v>
      </c>
      <c r="I62" s="50">
        <v>6</v>
      </c>
      <c r="J62" s="50">
        <v>5</v>
      </c>
      <c r="K62" s="50">
        <v>3</v>
      </c>
      <c r="L62" s="55">
        <v>11</v>
      </c>
      <c r="M62" s="21">
        <v>4</v>
      </c>
    </row>
    <row r="63" spans="1:13">
      <c r="A63" s="66">
        <v>58</v>
      </c>
      <c r="B63" s="33" t="s">
        <v>79</v>
      </c>
      <c r="C63" s="50">
        <v>7</v>
      </c>
      <c r="D63" s="55">
        <v>20</v>
      </c>
      <c r="E63" s="50">
        <v>16</v>
      </c>
      <c r="F63" s="50">
        <v>6</v>
      </c>
      <c r="G63" s="50">
        <v>11</v>
      </c>
      <c r="H63" s="50">
        <v>12</v>
      </c>
      <c r="I63" s="50">
        <v>4</v>
      </c>
      <c r="J63" s="50">
        <v>10</v>
      </c>
      <c r="K63" s="50">
        <v>4</v>
      </c>
      <c r="L63" s="55">
        <v>11</v>
      </c>
      <c r="M63" s="21">
        <v>4</v>
      </c>
    </row>
    <row r="64" spans="3:12"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3:12">
      <c r="C65" s="51"/>
      <c r="D65" s="51"/>
      <c r="E65" s="51"/>
      <c r="F65" s="51"/>
      <c r="G65" s="51"/>
      <c r="H65" s="51"/>
      <c r="I65" s="51"/>
      <c r="J65" s="51"/>
      <c r="K65" s="51"/>
      <c r="L65" s="51"/>
    </row>
    <row r="66" spans="3:12">
      <c r="C66" s="51"/>
      <c r="D66" s="51"/>
      <c r="E66" s="51"/>
      <c r="F66" s="51"/>
      <c r="G66" s="51"/>
      <c r="H66" s="51"/>
      <c r="I66" s="51"/>
      <c r="J66" s="51"/>
      <c r="K66" s="51"/>
      <c r="L66" s="51"/>
    </row>
    <row r="67" spans="3:12">
      <c r="C67" s="51"/>
      <c r="D67" s="51"/>
      <c r="E67" s="51"/>
      <c r="F67" s="51"/>
      <c r="G67" s="51"/>
      <c r="H67" s="51"/>
      <c r="I67" s="51"/>
      <c r="J67" s="51"/>
      <c r="K67" s="51"/>
      <c r="L67" s="51"/>
    </row>
    <row r="68" spans="3:12">
      <c r="C68" s="51"/>
      <c r="D68" s="51"/>
      <c r="E68" s="51"/>
      <c r="F68" s="51"/>
      <c r="G68" s="51"/>
      <c r="H68" s="51"/>
      <c r="I68" s="51"/>
      <c r="J68" s="51"/>
      <c r="K68" s="51"/>
      <c r="L68" s="51"/>
    </row>
    <row r="69" spans="3:12">
      <c r="C69" s="51"/>
      <c r="D69" s="51"/>
      <c r="E69" s="51"/>
      <c r="F69" s="51"/>
      <c r="G69" s="51"/>
      <c r="H69" s="51"/>
      <c r="I69" s="51"/>
      <c r="J69" s="51"/>
      <c r="K69" s="51"/>
      <c r="L69" s="51"/>
    </row>
    <row r="70" spans="3:12">
      <c r="C70" s="51"/>
      <c r="D70" s="51"/>
      <c r="E70" s="51"/>
      <c r="F70" s="51"/>
      <c r="G70" s="51"/>
      <c r="H70" s="51"/>
      <c r="I70" s="51"/>
      <c r="J70" s="51"/>
      <c r="K70" s="51"/>
      <c r="L70" s="51"/>
    </row>
    <row r="71" spans="3:12">
      <c r="C71" s="51"/>
      <c r="D71" s="51"/>
      <c r="E71" s="51"/>
      <c r="F71" s="51"/>
      <c r="G71" s="51"/>
      <c r="H71" s="51"/>
      <c r="I71" s="51"/>
      <c r="J71" s="51"/>
      <c r="K71" s="51"/>
      <c r="L71" s="51"/>
    </row>
    <row r="72" spans="3:12">
      <c r="C72" s="51"/>
      <c r="D72" s="51"/>
      <c r="E72" s="51"/>
      <c r="F72" s="51"/>
      <c r="G72" s="51"/>
      <c r="H72" s="51"/>
      <c r="I72" s="51"/>
      <c r="J72" s="51"/>
      <c r="K72" s="51"/>
      <c r="L72" s="51"/>
    </row>
    <row r="73" spans="3:12">
      <c r="C73" s="51"/>
      <c r="D73" s="51"/>
      <c r="E73" s="51"/>
      <c r="F73" s="51"/>
      <c r="G73" s="51"/>
      <c r="H73" s="51"/>
      <c r="I73" s="51"/>
      <c r="J73" s="51"/>
      <c r="K73" s="51"/>
      <c r="L73" s="51"/>
    </row>
    <row r="74" spans="3:12">
      <c r="C74" s="51"/>
      <c r="D74" s="51"/>
      <c r="E74" s="51"/>
      <c r="F74" s="51"/>
      <c r="G74" s="51"/>
      <c r="H74" s="51"/>
      <c r="I74" s="51"/>
      <c r="J74" s="51"/>
      <c r="K74" s="51"/>
      <c r="L74" s="51"/>
    </row>
    <row r="75" spans="3:12">
      <c r="C75" s="51"/>
      <c r="D75" s="51"/>
      <c r="E75" s="51"/>
      <c r="F75" s="51"/>
      <c r="G75" s="51"/>
      <c r="H75" s="51"/>
      <c r="I75" s="51"/>
      <c r="J75" s="51"/>
      <c r="K75" s="51"/>
      <c r="L75" s="51"/>
    </row>
    <row r="76" spans="3:12">
      <c r="C76" s="51"/>
      <c r="D76" s="51"/>
      <c r="E76" s="51"/>
      <c r="F76" s="51"/>
      <c r="G76" s="51"/>
      <c r="H76" s="51"/>
      <c r="I76" s="51"/>
      <c r="J76" s="51"/>
      <c r="K76" s="51"/>
      <c r="L76" s="51"/>
    </row>
    <row r="77" spans="3:12">
      <c r="C77" s="51"/>
      <c r="D77" s="51"/>
      <c r="E77" s="51"/>
      <c r="F77" s="51"/>
      <c r="G77" s="51"/>
      <c r="H77" s="51"/>
      <c r="I77" s="51"/>
      <c r="J77" s="51"/>
      <c r="K77" s="51"/>
      <c r="L77" s="51"/>
    </row>
    <row r="78" spans="3:12">
      <c r="C78" s="51"/>
      <c r="D78" s="51"/>
      <c r="E78" s="51"/>
      <c r="F78" s="51"/>
      <c r="G78" s="51"/>
      <c r="H78" s="51"/>
      <c r="I78" s="51"/>
      <c r="J78" s="51"/>
      <c r="K78" s="51"/>
      <c r="L78" s="51"/>
    </row>
    <row r="79" spans="3:12">
      <c r="C79" s="51"/>
      <c r="D79" s="51"/>
      <c r="E79" s="51"/>
      <c r="F79" s="51"/>
      <c r="G79" s="51"/>
      <c r="H79" s="51"/>
      <c r="I79" s="51"/>
      <c r="J79" s="51"/>
      <c r="K79" s="51"/>
      <c r="L79" s="51"/>
    </row>
    <row r="80" spans="3:12">
      <c r="C80" s="51"/>
      <c r="D80" s="51"/>
      <c r="E80" s="51"/>
      <c r="F80" s="51"/>
      <c r="G80" s="51"/>
      <c r="H80" s="51"/>
      <c r="I80" s="51"/>
      <c r="J80" s="51"/>
      <c r="K80" s="51"/>
      <c r="L80" s="51"/>
    </row>
    <row r="81" spans="3:12">
      <c r="C81" s="51"/>
      <c r="D81" s="51"/>
      <c r="E81" s="51"/>
      <c r="F81" s="51"/>
      <c r="G81" s="51"/>
      <c r="H81" s="51"/>
      <c r="I81" s="51"/>
      <c r="J81" s="51"/>
      <c r="K81" s="51"/>
      <c r="L81" s="51"/>
    </row>
    <row r="82" spans="3:12">
      <c r="C82" s="51"/>
      <c r="D82" s="51"/>
      <c r="E82" s="51"/>
      <c r="F82" s="51"/>
      <c r="G82" s="51"/>
      <c r="H82" s="51"/>
      <c r="I82" s="51"/>
      <c r="J82" s="51"/>
      <c r="K82" s="51"/>
      <c r="L82" s="51"/>
    </row>
    <row r="83" spans="3:12">
      <c r="C83" s="51"/>
      <c r="D83" s="51"/>
      <c r="E83" s="51"/>
      <c r="F83" s="51"/>
      <c r="G83" s="51"/>
      <c r="H83" s="51"/>
      <c r="I83" s="51"/>
      <c r="J83" s="51"/>
      <c r="K83" s="51"/>
      <c r="L83" s="51"/>
    </row>
    <row r="84" spans="3:12">
      <c r="C84" s="51"/>
      <c r="D84" s="51"/>
      <c r="E84" s="51"/>
      <c r="F84" s="51"/>
      <c r="G84" s="51"/>
      <c r="H84" s="51"/>
      <c r="I84" s="51"/>
      <c r="J84" s="51"/>
      <c r="K84" s="51"/>
      <c r="L84" s="51"/>
    </row>
    <row r="85" spans="3:12">
      <c r="C85" s="51"/>
      <c r="D85" s="51"/>
      <c r="E85" s="51"/>
      <c r="F85" s="51"/>
      <c r="G85" s="51"/>
      <c r="H85" s="51"/>
      <c r="I85" s="51"/>
      <c r="J85" s="51"/>
      <c r="K85" s="51"/>
      <c r="L85" s="51"/>
    </row>
    <row r="86" spans="3:12">
      <c r="C86" s="51"/>
      <c r="D86" s="51"/>
      <c r="E86" s="51"/>
      <c r="F86" s="51"/>
      <c r="G86" s="51"/>
      <c r="H86" s="51"/>
      <c r="I86" s="51"/>
      <c r="J86" s="51"/>
      <c r="K86" s="51"/>
      <c r="L86" s="51"/>
    </row>
    <row r="87" spans="3:12">
      <c r="C87" s="51"/>
      <c r="D87" s="51"/>
      <c r="E87" s="51"/>
      <c r="F87" s="51"/>
      <c r="G87" s="51"/>
      <c r="H87" s="51"/>
      <c r="I87" s="51"/>
      <c r="J87" s="51"/>
      <c r="K87" s="51"/>
      <c r="L87" s="51"/>
    </row>
    <row r="88" spans="3:12">
      <c r="C88" s="51"/>
      <c r="D88" s="51"/>
      <c r="E88" s="51"/>
      <c r="F88" s="51"/>
      <c r="G88" s="51"/>
      <c r="H88" s="51"/>
      <c r="I88" s="51"/>
      <c r="J88" s="51"/>
      <c r="K88" s="51"/>
      <c r="L88" s="51"/>
    </row>
    <row r="89" spans="3:12">
      <c r="C89" s="51"/>
      <c r="D89" s="51"/>
      <c r="E89" s="51"/>
      <c r="F89" s="51"/>
      <c r="G89" s="51"/>
      <c r="H89" s="51"/>
      <c r="I89" s="51"/>
      <c r="J89" s="51"/>
      <c r="K89" s="51"/>
      <c r="L89" s="51"/>
    </row>
    <row r="90" spans="3:12">
      <c r="C90" s="51"/>
      <c r="D90" s="51"/>
      <c r="E90" s="51"/>
      <c r="F90" s="51"/>
      <c r="G90" s="51"/>
      <c r="H90" s="51"/>
      <c r="I90" s="51"/>
      <c r="J90" s="51"/>
      <c r="K90" s="51"/>
      <c r="L90" s="51"/>
    </row>
    <row r="91" spans="3:12">
      <c r="C91" s="51"/>
      <c r="D91" s="51"/>
      <c r="E91" s="51"/>
      <c r="F91" s="51"/>
      <c r="G91" s="51"/>
      <c r="H91" s="51"/>
      <c r="I91" s="51"/>
      <c r="J91" s="51"/>
      <c r="K91" s="51"/>
      <c r="L91" s="51"/>
    </row>
    <row r="92" spans="3:12">
      <c r="C92" s="51"/>
      <c r="D92" s="51"/>
      <c r="E92" s="51"/>
      <c r="F92" s="51"/>
      <c r="G92" s="51"/>
      <c r="H92" s="51"/>
      <c r="I92" s="51"/>
      <c r="J92" s="51"/>
      <c r="K92" s="51"/>
      <c r="L92" s="51"/>
    </row>
    <row r="93" spans="3:12">
      <c r="C93" s="51"/>
      <c r="D93" s="51"/>
      <c r="E93" s="51"/>
      <c r="F93" s="51"/>
      <c r="G93" s="51"/>
      <c r="H93" s="51"/>
      <c r="I93" s="51"/>
      <c r="J93" s="51"/>
      <c r="K93" s="51"/>
      <c r="L93" s="51"/>
    </row>
    <row r="94" spans="3:12">
      <c r="C94" s="51"/>
      <c r="D94" s="51"/>
      <c r="E94" s="51"/>
      <c r="F94" s="51"/>
      <c r="G94" s="51"/>
      <c r="H94" s="51"/>
      <c r="I94" s="51"/>
      <c r="J94" s="51"/>
      <c r="K94" s="51"/>
      <c r="L94" s="51"/>
    </row>
    <row r="95" spans="3:12">
      <c r="C95" s="51"/>
      <c r="D95" s="51"/>
      <c r="E95" s="51"/>
      <c r="F95" s="51"/>
      <c r="G95" s="51"/>
      <c r="H95" s="51"/>
      <c r="I95" s="51"/>
      <c r="J95" s="51"/>
      <c r="K95" s="51"/>
      <c r="L95" s="51"/>
    </row>
    <row r="96" spans="3:12">
      <c r="C96" s="51"/>
      <c r="D96" s="51"/>
      <c r="E96" s="51"/>
      <c r="F96" s="51"/>
      <c r="G96" s="51"/>
      <c r="H96" s="51"/>
      <c r="I96" s="51"/>
      <c r="J96" s="51"/>
      <c r="K96" s="51"/>
      <c r="L96" s="51"/>
    </row>
    <row r="97" spans="3:12">
      <c r="C97" s="51"/>
      <c r="D97" s="51"/>
      <c r="E97" s="51"/>
      <c r="F97" s="51"/>
      <c r="G97" s="51"/>
      <c r="H97" s="51"/>
      <c r="I97" s="51"/>
      <c r="J97" s="51"/>
      <c r="K97" s="51"/>
      <c r="L97" s="51"/>
    </row>
    <row r="98" spans="3:12">
      <c r="C98" s="51"/>
      <c r="D98" s="51"/>
      <c r="E98" s="51"/>
      <c r="F98" s="51"/>
      <c r="G98" s="51"/>
      <c r="H98" s="51"/>
      <c r="I98" s="51"/>
      <c r="J98" s="51"/>
      <c r="K98" s="51"/>
      <c r="L98" s="51"/>
    </row>
    <row r="99" spans="3:12">
      <c r="C99" s="51"/>
      <c r="D99" s="51"/>
      <c r="E99" s="51"/>
      <c r="F99" s="51"/>
      <c r="G99" s="51"/>
      <c r="H99" s="51"/>
      <c r="I99" s="51"/>
      <c r="J99" s="51"/>
      <c r="K99" s="51"/>
      <c r="L99" s="51"/>
    </row>
    <row r="100" spans="3:12">
      <c r="C100" s="51"/>
      <c r="D100" s="51"/>
      <c r="E100" s="51"/>
      <c r="F100" s="51"/>
      <c r="G100" s="51"/>
      <c r="H100" s="51"/>
      <c r="I100" s="51"/>
      <c r="J100" s="51"/>
      <c r="K100" s="51"/>
      <c r="L100" s="51"/>
    </row>
    <row r="101" spans="3:12">
      <c r="C101" s="51"/>
      <c r="D101" s="51"/>
      <c r="E101" s="51"/>
      <c r="F101" s="51"/>
      <c r="G101" s="51"/>
      <c r="H101" s="51"/>
      <c r="I101" s="51"/>
      <c r="J101" s="51"/>
      <c r="K101" s="51"/>
      <c r="L101" s="51"/>
    </row>
    <row r="102" spans="3:12">
      <c r="C102" s="51"/>
      <c r="D102" s="51"/>
      <c r="E102" s="51"/>
      <c r="F102" s="51"/>
      <c r="G102" s="51"/>
      <c r="H102" s="51"/>
      <c r="I102" s="51"/>
      <c r="J102" s="51"/>
      <c r="K102" s="51"/>
      <c r="L102" s="51"/>
    </row>
    <row r="103" spans="3:12">
      <c r="C103" s="51"/>
      <c r="D103" s="51"/>
      <c r="E103" s="51"/>
      <c r="F103" s="51"/>
      <c r="G103" s="51"/>
      <c r="H103" s="51"/>
      <c r="I103" s="51"/>
      <c r="J103" s="51"/>
      <c r="K103" s="51"/>
      <c r="L103" s="51"/>
    </row>
    <row r="104" spans="3:12">
      <c r="C104" s="51"/>
      <c r="D104" s="51"/>
      <c r="E104" s="51"/>
      <c r="F104" s="51"/>
      <c r="G104" s="51"/>
      <c r="H104" s="51"/>
      <c r="I104" s="51"/>
      <c r="J104" s="51"/>
      <c r="K104" s="51"/>
      <c r="L104" s="51"/>
    </row>
    <row r="105" spans="3:12">
      <c r="C105" s="51"/>
      <c r="D105" s="51"/>
      <c r="E105" s="51"/>
      <c r="F105" s="51"/>
      <c r="G105" s="51"/>
      <c r="H105" s="51"/>
      <c r="I105" s="51"/>
      <c r="J105" s="51"/>
      <c r="K105" s="51"/>
      <c r="L105" s="51"/>
    </row>
    <row r="106" spans="3:12">
      <c r="C106" s="51"/>
      <c r="D106" s="51"/>
      <c r="E106" s="51"/>
      <c r="F106" s="51"/>
      <c r="G106" s="51"/>
      <c r="H106" s="51"/>
      <c r="I106" s="51"/>
      <c r="J106" s="51"/>
      <c r="K106" s="51"/>
      <c r="L106" s="51"/>
    </row>
    <row r="107" spans="3:12">
      <c r="C107" s="51"/>
      <c r="D107" s="51"/>
      <c r="E107" s="51"/>
      <c r="F107" s="51"/>
      <c r="G107" s="51"/>
      <c r="H107" s="51"/>
      <c r="I107" s="51"/>
      <c r="J107" s="51"/>
      <c r="K107" s="51"/>
      <c r="L107" s="51"/>
    </row>
    <row r="108" spans="3:12">
      <c r="C108" s="51"/>
      <c r="D108" s="51"/>
      <c r="E108" s="51"/>
      <c r="F108" s="51"/>
      <c r="G108" s="51"/>
      <c r="H108" s="51"/>
      <c r="I108" s="51"/>
      <c r="J108" s="51"/>
      <c r="K108" s="51"/>
      <c r="L108" s="51"/>
    </row>
    <row r="109" spans="3:12">
      <c r="C109" s="51"/>
      <c r="D109" s="51"/>
      <c r="E109" s="51"/>
      <c r="F109" s="51"/>
      <c r="G109" s="51"/>
      <c r="H109" s="51"/>
      <c r="I109" s="51"/>
      <c r="J109" s="51"/>
      <c r="K109" s="51"/>
      <c r="L109" s="51"/>
    </row>
    <row r="110" spans="3:12">
      <c r="C110" s="51"/>
      <c r="D110" s="51"/>
      <c r="E110" s="51"/>
      <c r="F110" s="51"/>
      <c r="G110" s="51"/>
      <c r="H110" s="51"/>
      <c r="I110" s="51"/>
      <c r="J110" s="51"/>
      <c r="K110" s="51"/>
      <c r="L110" s="51"/>
    </row>
    <row r="111" spans="3:12">
      <c r="C111" s="51"/>
      <c r="D111" s="51"/>
      <c r="E111" s="51"/>
      <c r="F111" s="51"/>
      <c r="G111" s="51"/>
      <c r="H111" s="51"/>
      <c r="I111" s="51"/>
      <c r="J111" s="51"/>
      <c r="K111" s="51"/>
      <c r="L111" s="51"/>
    </row>
    <row r="112" spans="3:12">
      <c r="C112" s="51"/>
      <c r="D112" s="51"/>
      <c r="E112" s="51"/>
      <c r="F112" s="51"/>
      <c r="G112" s="51"/>
      <c r="H112" s="51"/>
      <c r="I112" s="51"/>
      <c r="J112" s="51"/>
      <c r="K112" s="51"/>
      <c r="L112" s="51"/>
    </row>
    <row r="113" spans="3:12">
      <c r="C113" s="51"/>
      <c r="D113" s="51"/>
      <c r="E113" s="51"/>
      <c r="F113" s="51"/>
      <c r="G113" s="51"/>
      <c r="H113" s="51"/>
      <c r="I113" s="51"/>
      <c r="J113" s="51"/>
      <c r="K113" s="51"/>
      <c r="L113" s="51"/>
    </row>
    <row r="114" spans="3:12">
      <c r="C114" s="51"/>
      <c r="D114" s="51"/>
      <c r="E114" s="51"/>
      <c r="F114" s="51"/>
      <c r="G114" s="51"/>
      <c r="H114" s="51"/>
      <c r="I114" s="51"/>
      <c r="J114" s="51"/>
      <c r="K114" s="51"/>
      <c r="L114" s="51"/>
    </row>
    <row r="115" spans="3:12">
      <c r="C115" s="51"/>
      <c r="D115" s="51"/>
      <c r="E115" s="51"/>
      <c r="F115" s="51"/>
      <c r="G115" s="51"/>
      <c r="H115" s="51"/>
      <c r="I115" s="51"/>
      <c r="J115" s="51"/>
      <c r="K115" s="51"/>
      <c r="L115" s="51"/>
    </row>
    <row r="116" spans="3:12">
      <c r="C116" s="77"/>
      <c r="D116" s="77"/>
      <c r="E116" s="77"/>
      <c r="F116" s="77"/>
      <c r="G116" s="77"/>
      <c r="H116" s="77"/>
      <c r="I116" s="77"/>
      <c r="J116" s="77"/>
      <c r="K116" s="77"/>
      <c r="L116" s="77"/>
    </row>
  </sheetData>
  <mergeCells count="7">
    <mergeCell ref="A1:M1"/>
    <mergeCell ref="A2:M2"/>
    <mergeCell ref="C3:D3"/>
    <mergeCell ref="E3:F3"/>
    <mergeCell ref="H3:I3"/>
    <mergeCell ref="J3:K3"/>
    <mergeCell ref="L3:M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5"/>
  <sheetViews>
    <sheetView topLeftCell="B46" workbookViewId="0">
      <selection activeCell="R47" sqref="R47"/>
    </sheetView>
  </sheetViews>
  <sheetFormatPr defaultColWidth="9" defaultRowHeight="15"/>
  <cols>
    <col min="1" max="1" width="5.28571428571429" hidden="1" customWidth="1"/>
    <col min="2" max="2" width="3.14285714285714" style="1" customWidth="1"/>
    <col min="3" max="3" width="25.1428571428571" customWidth="1"/>
    <col min="4" max="4" width="5.57142857142857" customWidth="1"/>
    <col min="5" max="5" width="6" customWidth="1"/>
    <col min="6" max="6" width="5.57142857142857" customWidth="1"/>
    <col min="7" max="7" width="5.71428571428571" customWidth="1"/>
    <col min="8" max="8" width="5.57142857142857" customWidth="1"/>
    <col min="9" max="9" width="5.71428571428571" customWidth="1"/>
    <col min="10" max="10" width="5.57142857142857" customWidth="1"/>
    <col min="11" max="11" width="5.71428571428571" customWidth="1"/>
    <col min="12" max="12" width="5.57142857142857" customWidth="1"/>
    <col min="13" max="13" width="5.71428571428571" customWidth="1"/>
    <col min="14" max="14" width="5.57142857142857" customWidth="1"/>
    <col min="15" max="15" width="5.71428571428571" customWidth="1"/>
    <col min="16" max="16" width="5.57142857142857" customWidth="1"/>
    <col min="17" max="17" width="6" customWidth="1"/>
    <col min="18" max="22" width="5.57142857142857" customWidth="1"/>
    <col min="23" max="23" width="6.28571428571429" customWidth="1"/>
    <col min="24" max="24" width="5.57142857142857" customWidth="1"/>
    <col min="25" max="25" width="5.85714285714286" customWidth="1"/>
    <col min="26" max="16384" width="9.14285714285714"/>
  </cols>
  <sheetData>
    <row r="1" ht="18" customHeight="1" spans="1:30">
      <c r="A1" s="2">
        <v>45633</v>
      </c>
      <c r="B1" s="3" t="s">
        <v>110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0"/>
      <c r="AA1" s="40"/>
      <c r="AB1" s="41"/>
      <c r="AC1" s="41"/>
      <c r="AD1" s="42"/>
    </row>
    <row r="2" ht="18" customHeight="1" spans="1:30">
      <c r="A2" s="4"/>
      <c r="B2" s="3" t="s">
        <v>220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3"/>
      <c r="AA2" s="43"/>
      <c r="AB2" s="41"/>
      <c r="AC2" s="41"/>
      <c r="AD2" s="42"/>
    </row>
    <row r="3" ht="18" customHeight="1" spans="1:25">
      <c r="A3" s="5" t="s">
        <v>2</v>
      </c>
      <c r="B3" s="6" t="s">
        <v>82</v>
      </c>
      <c r="C3" s="7" t="s">
        <v>3</v>
      </c>
      <c r="D3" s="8" t="s">
        <v>4</v>
      </c>
      <c r="E3" s="8"/>
      <c r="F3" s="8"/>
      <c r="G3" s="8"/>
      <c r="H3" s="8" t="s">
        <v>5</v>
      </c>
      <c r="I3" s="8"/>
      <c r="J3" s="8"/>
      <c r="K3" s="8"/>
      <c r="L3" s="8" t="s">
        <v>6</v>
      </c>
      <c r="M3" s="8"/>
      <c r="N3" s="8" t="s">
        <v>7</v>
      </c>
      <c r="O3" s="8"/>
      <c r="P3" s="8"/>
      <c r="Q3" s="8"/>
      <c r="R3" s="8" t="s">
        <v>8</v>
      </c>
      <c r="S3" s="8"/>
      <c r="T3" s="8"/>
      <c r="U3" s="8"/>
      <c r="V3" s="8" t="s">
        <v>9</v>
      </c>
      <c r="W3" s="8"/>
      <c r="X3" s="8"/>
      <c r="Y3" s="8"/>
    </row>
    <row r="4" ht="96" customHeight="1" spans="1:25">
      <c r="A4" s="9"/>
      <c r="B4" s="6"/>
      <c r="C4" s="7"/>
      <c r="D4" s="10" t="s">
        <v>221</v>
      </c>
      <c r="E4" s="10"/>
      <c r="F4" s="6" t="s">
        <v>222</v>
      </c>
      <c r="G4" s="6"/>
      <c r="H4" s="11" t="s">
        <v>223</v>
      </c>
      <c r="I4" s="11"/>
      <c r="J4" s="6" t="s">
        <v>224</v>
      </c>
      <c r="K4" s="6"/>
      <c r="L4" s="6" t="s">
        <v>225</v>
      </c>
      <c r="M4" s="6"/>
      <c r="N4" s="6" t="s">
        <v>221</v>
      </c>
      <c r="O4" s="6"/>
      <c r="P4" s="6" t="s">
        <v>226</v>
      </c>
      <c r="Q4" s="6"/>
      <c r="R4" s="11" t="s">
        <v>227</v>
      </c>
      <c r="S4" s="11"/>
      <c r="T4" s="11" t="s">
        <v>228</v>
      </c>
      <c r="U4" s="11"/>
      <c r="V4" s="6" t="s">
        <v>229</v>
      </c>
      <c r="W4" s="6"/>
      <c r="X4" s="36" t="s">
        <v>230</v>
      </c>
      <c r="Y4" s="36"/>
    </row>
    <row r="5" ht="34.5" customHeight="1" spans="1:25">
      <c r="A5" s="9"/>
      <c r="B5" s="6"/>
      <c r="C5" s="7"/>
      <c r="D5" s="12" t="s">
        <v>19</v>
      </c>
      <c r="E5" s="10" t="s">
        <v>122</v>
      </c>
      <c r="F5" s="12" t="s">
        <v>19</v>
      </c>
      <c r="G5" s="10" t="s">
        <v>122</v>
      </c>
      <c r="H5" s="12" t="s">
        <v>19</v>
      </c>
      <c r="I5" s="10" t="s">
        <v>122</v>
      </c>
      <c r="J5" s="12" t="s">
        <v>19</v>
      </c>
      <c r="K5" s="10" t="s">
        <v>122</v>
      </c>
      <c r="L5" s="12" t="s">
        <v>19</v>
      </c>
      <c r="M5" s="10" t="s">
        <v>122</v>
      </c>
      <c r="N5" s="12" t="s">
        <v>19</v>
      </c>
      <c r="O5" s="10" t="s">
        <v>122</v>
      </c>
      <c r="P5" s="12" t="s">
        <v>19</v>
      </c>
      <c r="Q5" s="10" t="s">
        <v>122</v>
      </c>
      <c r="R5" s="12" t="s">
        <v>19</v>
      </c>
      <c r="S5" s="10" t="s">
        <v>122</v>
      </c>
      <c r="T5" s="37" t="s">
        <v>19</v>
      </c>
      <c r="U5" s="10" t="s">
        <v>122</v>
      </c>
      <c r="V5" s="12" t="s">
        <v>19</v>
      </c>
      <c r="W5" s="10" t="s">
        <v>122</v>
      </c>
      <c r="X5" s="12" t="s">
        <v>19</v>
      </c>
      <c r="Y5" s="10" t="s">
        <v>122</v>
      </c>
    </row>
    <row r="6" ht="13" customHeight="1" spans="1:25">
      <c r="A6" s="13">
        <v>1</v>
      </c>
      <c r="B6" s="18">
        <v>1</v>
      </c>
      <c r="C6" s="22" t="s">
        <v>21</v>
      </c>
      <c r="D6" s="20">
        <f>SUM(CALCULATION!HR1:HS1)</f>
        <v>143</v>
      </c>
      <c r="E6" s="21">
        <f t="shared" ref="E6:E63" si="0">D6/204*100</f>
        <v>70.0980392156863</v>
      </c>
      <c r="F6" s="56">
        <f>SUM(CALCULATION!JB1:JC1)</f>
        <v>92</v>
      </c>
      <c r="G6" s="21">
        <f>F6/117*100</f>
        <v>78.6324786324786</v>
      </c>
      <c r="H6" s="20">
        <f>SUM(CALCULATION!HX1:HY1)</f>
        <v>126</v>
      </c>
      <c r="I6" s="21">
        <f t="shared" ref="I6:I63" si="1">H6/175*100</f>
        <v>72</v>
      </c>
      <c r="J6" s="20">
        <f>SUM(CALCULATION!IA1:IB1)</f>
        <v>49</v>
      </c>
      <c r="K6" s="21">
        <f t="shared" ref="K6:K35" si="2">J6/56*100</f>
        <v>87.5</v>
      </c>
      <c r="L6" s="20">
        <f>SUM(CALCULATION!ID1:IE1)</f>
        <v>193</v>
      </c>
      <c r="M6" s="21">
        <f t="shared" ref="M6:M63" si="3">L6/239*100</f>
        <v>80.7531380753138</v>
      </c>
      <c r="N6" s="20">
        <f>SUM(CALCULATION!IG1:IH1)</f>
        <v>165</v>
      </c>
      <c r="O6" s="21">
        <f t="shared" ref="O6:O63" si="4">N6/204*100</f>
        <v>80.8823529411765</v>
      </c>
      <c r="P6" s="20">
        <f>SUM(CALCULATION!IJ1:IK1)</f>
        <v>69</v>
      </c>
      <c r="Q6" s="21">
        <f t="shared" ref="Q6:Q25" si="5">P6/80*100</f>
        <v>86.25</v>
      </c>
      <c r="R6" s="20">
        <f>SUM(CALCULATION!IM1:IN1)</f>
        <v>131</v>
      </c>
      <c r="S6" s="21">
        <f t="shared" ref="S6:S63" si="6">R6/184*100</f>
        <v>71.195652173913</v>
      </c>
      <c r="T6" s="20">
        <f>SUM(CALCULATION!IP1:IQ1)</f>
        <v>34</v>
      </c>
      <c r="U6" s="21">
        <f t="shared" ref="U6:U63" si="7">T6/42*100</f>
        <v>80.9523809523809</v>
      </c>
      <c r="V6" s="56">
        <f>SUM(CALCULATION!JF1:JG1)</f>
        <v>136</v>
      </c>
      <c r="W6" s="21">
        <f>V6/201*100</f>
        <v>67.6616915422886</v>
      </c>
      <c r="X6" s="20">
        <f>SUM(CALCULATION!IV1:IZ1)</f>
        <v>28</v>
      </c>
      <c r="Y6" s="21">
        <f t="shared" ref="Y6:Y25" si="8">X6/32*100</f>
        <v>87.5</v>
      </c>
    </row>
    <row r="7" ht="13" customHeight="1" spans="1:25">
      <c r="A7" s="13">
        <v>2</v>
      </c>
      <c r="B7" s="18">
        <v>2</v>
      </c>
      <c r="C7" s="19" t="s">
        <v>22</v>
      </c>
      <c r="D7" s="20">
        <f>SUM(CALCULATION!HR2:HS2)</f>
        <v>179</v>
      </c>
      <c r="E7" s="21">
        <f t="shared" si="0"/>
        <v>87.7450980392157</v>
      </c>
      <c r="F7" s="56">
        <f>SUM(CALCULATION!JB2:JC2)</f>
        <v>106</v>
      </c>
      <c r="G7" s="21">
        <f t="shared" ref="G7:G25" si="9">F7/117*100</f>
        <v>90.5982905982906</v>
      </c>
      <c r="H7" s="20">
        <f>SUM(CALCULATION!HX2:HY2)</f>
        <v>148</v>
      </c>
      <c r="I7" s="21">
        <f t="shared" si="1"/>
        <v>84.5714285714286</v>
      </c>
      <c r="J7" s="20">
        <f>SUM(CALCULATION!IA2:IB2)</f>
        <v>50</v>
      </c>
      <c r="K7" s="21">
        <f t="shared" si="2"/>
        <v>89.2857142857143</v>
      </c>
      <c r="L7" s="20">
        <f>SUM(CALCULATION!ID2:IE2)</f>
        <v>214</v>
      </c>
      <c r="M7" s="21">
        <f t="shared" si="3"/>
        <v>89.5397489539749</v>
      </c>
      <c r="N7" s="20">
        <f>SUM(CALCULATION!IG2:IH2)</f>
        <v>182</v>
      </c>
      <c r="O7" s="21">
        <f t="shared" si="4"/>
        <v>89.2156862745098</v>
      </c>
      <c r="P7" s="20">
        <f>SUM(CALCULATION!IJ2:IK2)</f>
        <v>78</v>
      </c>
      <c r="Q7" s="21">
        <f t="shared" si="5"/>
        <v>97.5</v>
      </c>
      <c r="R7" s="20">
        <f>SUM(CALCULATION!IM2:IN2)</f>
        <v>152</v>
      </c>
      <c r="S7" s="21">
        <f t="shared" si="6"/>
        <v>82.6086956521739</v>
      </c>
      <c r="T7" s="20">
        <f>SUM(CALCULATION!IP2:IQ2)</f>
        <v>39</v>
      </c>
      <c r="U7" s="21">
        <f t="shared" si="7"/>
        <v>92.8571428571429</v>
      </c>
      <c r="V7" s="56">
        <f>SUM(CALCULATION!JF2:JG2)</f>
        <v>165</v>
      </c>
      <c r="W7" s="21">
        <f t="shared" ref="W7:W38" si="10">V7/201*100</f>
        <v>82.089552238806</v>
      </c>
      <c r="X7" s="20">
        <f>SUM(CALCULATION!IV2:IZ2)</f>
        <v>29</v>
      </c>
      <c r="Y7" s="21">
        <f t="shared" si="8"/>
        <v>90.625</v>
      </c>
    </row>
    <row r="8" ht="13" customHeight="1" spans="1:25">
      <c r="A8" s="13">
        <v>3</v>
      </c>
      <c r="B8" s="18">
        <v>3</v>
      </c>
      <c r="C8" s="22" t="s">
        <v>23</v>
      </c>
      <c r="D8" s="20">
        <f>SUM(CALCULATION!HR3:HS3)</f>
        <v>181</v>
      </c>
      <c r="E8" s="21">
        <f t="shared" si="0"/>
        <v>88.7254901960784</v>
      </c>
      <c r="F8" s="56">
        <f>SUM(CALCULATION!JB3:JC3)</f>
        <v>110</v>
      </c>
      <c r="G8" s="21">
        <f t="shared" si="9"/>
        <v>94.017094017094</v>
      </c>
      <c r="H8" s="20">
        <f>SUM(CALCULATION!HX3:HY3)</f>
        <v>148</v>
      </c>
      <c r="I8" s="21">
        <f t="shared" si="1"/>
        <v>84.5714285714286</v>
      </c>
      <c r="J8" s="20">
        <f>SUM(CALCULATION!IA3:IB3)</f>
        <v>52</v>
      </c>
      <c r="K8" s="21">
        <f t="shared" si="2"/>
        <v>92.8571428571429</v>
      </c>
      <c r="L8" s="20">
        <f>SUM(CALCULATION!ID3:IE3)</f>
        <v>212</v>
      </c>
      <c r="M8" s="21">
        <f t="shared" si="3"/>
        <v>88.7029288702929</v>
      </c>
      <c r="N8" s="20">
        <f>SUM(CALCULATION!IG3:IH3)</f>
        <v>177</v>
      </c>
      <c r="O8" s="21">
        <f t="shared" si="4"/>
        <v>86.7647058823529</v>
      </c>
      <c r="P8" s="20">
        <f>SUM(CALCULATION!IJ3:IK3)</f>
        <v>80</v>
      </c>
      <c r="Q8" s="21">
        <f t="shared" si="5"/>
        <v>100</v>
      </c>
      <c r="R8" s="20">
        <f>SUM(CALCULATION!IM3:IN3)</f>
        <v>170</v>
      </c>
      <c r="S8" s="21">
        <f t="shared" si="6"/>
        <v>92.3913043478261</v>
      </c>
      <c r="T8" s="20">
        <f>SUM(CALCULATION!IP3:IQ3)</f>
        <v>35</v>
      </c>
      <c r="U8" s="21">
        <f t="shared" si="7"/>
        <v>83.3333333333333</v>
      </c>
      <c r="V8" s="56">
        <f>SUM(CALCULATION!JF3:JG3)</f>
        <v>180</v>
      </c>
      <c r="W8" s="21">
        <f t="shared" si="10"/>
        <v>89.5522388059701</v>
      </c>
      <c r="X8" s="20">
        <f>SUM(CALCULATION!IV3:IZ3)</f>
        <v>31</v>
      </c>
      <c r="Y8" s="21">
        <f t="shared" si="8"/>
        <v>96.875</v>
      </c>
    </row>
    <row r="9" ht="13" customHeight="1" spans="1:25">
      <c r="A9" s="13">
        <v>4</v>
      </c>
      <c r="B9" s="18">
        <v>4</v>
      </c>
      <c r="C9" s="22" t="s">
        <v>24</v>
      </c>
      <c r="D9" s="20">
        <f>SUM(CALCULATION!HR4:HS4)</f>
        <v>185</v>
      </c>
      <c r="E9" s="21">
        <f t="shared" si="0"/>
        <v>90.6862745098039</v>
      </c>
      <c r="F9" s="56">
        <f>SUM(CALCULATION!JB4:JC4)</f>
        <v>104</v>
      </c>
      <c r="G9" s="21">
        <f t="shared" si="9"/>
        <v>88.8888888888889</v>
      </c>
      <c r="H9" s="20">
        <f>SUM(CALCULATION!HX4:HY4)</f>
        <v>157</v>
      </c>
      <c r="I9" s="21">
        <f t="shared" si="1"/>
        <v>89.7142857142857</v>
      </c>
      <c r="J9" s="20">
        <f>SUM(CALCULATION!IA4:IB4)</f>
        <v>53</v>
      </c>
      <c r="K9" s="21">
        <f t="shared" si="2"/>
        <v>94.6428571428571</v>
      </c>
      <c r="L9" s="20">
        <f>SUM(CALCULATION!ID4:IE4)</f>
        <v>211</v>
      </c>
      <c r="M9" s="21">
        <f t="shared" si="3"/>
        <v>88.2845188284519</v>
      </c>
      <c r="N9" s="20">
        <f>SUM(CALCULATION!IG4:IH4)</f>
        <v>181</v>
      </c>
      <c r="O9" s="21">
        <f t="shared" si="4"/>
        <v>88.7254901960784</v>
      </c>
      <c r="P9" s="20">
        <f>SUM(CALCULATION!IJ4:IK4)</f>
        <v>80</v>
      </c>
      <c r="Q9" s="21">
        <f t="shared" si="5"/>
        <v>100</v>
      </c>
      <c r="R9" s="20">
        <f>SUM(CALCULATION!IM4:IN4)</f>
        <v>161</v>
      </c>
      <c r="S9" s="21">
        <f t="shared" si="6"/>
        <v>87.5</v>
      </c>
      <c r="T9" s="20">
        <f>SUM(CALCULATION!IP4:IQ4)</f>
        <v>35</v>
      </c>
      <c r="U9" s="21">
        <f t="shared" si="7"/>
        <v>83.3333333333333</v>
      </c>
      <c r="V9" s="56">
        <f>SUM(CALCULATION!JF4:JG4)</f>
        <v>172</v>
      </c>
      <c r="W9" s="21">
        <f t="shared" si="10"/>
        <v>85.5721393034826</v>
      </c>
      <c r="X9" s="20">
        <f>SUM(CALCULATION!IV4:IZ4)</f>
        <v>27</v>
      </c>
      <c r="Y9" s="21">
        <f t="shared" si="8"/>
        <v>84.375</v>
      </c>
    </row>
    <row r="10" ht="13" customHeight="1" spans="1:25">
      <c r="A10" s="13">
        <v>5</v>
      </c>
      <c r="B10" s="18">
        <v>5</v>
      </c>
      <c r="C10" s="22" t="s">
        <v>25</v>
      </c>
      <c r="D10" s="20">
        <f>SUM(CALCULATION!HR5:HS5)</f>
        <v>192</v>
      </c>
      <c r="E10" s="21">
        <f t="shared" si="0"/>
        <v>94.1176470588235</v>
      </c>
      <c r="F10" s="56">
        <f>SUM(CALCULATION!JB5:JC5)</f>
        <v>106</v>
      </c>
      <c r="G10" s="21">
        <f t="shared" si="9"/>
        <v>90.5982905982906</v>
      </c>
      <c r="H10" s="20">
        <f>SUM(CALCULATION!HX5:HY5)</f>
        <v>156</v>
      </c>
      <c r="I10" s="21">
        <f t="shared" si="1"/>
        <v>89.1428571428571</v>
      </c>
      <c r="J10" s="20">
        <f>SUM(CALCULATION!IA5:IB5)</f>
        <v>53</v>
      </c>
      <c r="K10" s="21">
        <f t="shared" si="2"/>
        <v>94.6428571428571</v>
      </c>
      <c r="L10" s="20">
        <f>SUM(CALCULATION!ID5:IE5)</f>
        <v>218</v>
      </c>
      <c r="M10" s="21">
        <f t="shared" si="3"/>
        <v>91.2133891213389</v>
      </c>
      <c r="N10" s="20">
        <f>SUM(CALCULATION!IG5:IH5)</f>
        <v>184</v>
      </c>
      <c r="O10" s="21">
        <f t="shared" si="4"/>
        <v>90.1960784313726</v>
      </c>
      <c r="P10" s="20">
        <f>SUM(CALCULATION!IJ5:IK5)</f>
        <v>80</v>
      </c>
      <c r="Q10" s="21">
        <f t="shared" si="5"/>
        <v>100</v>
      </c>
      <c r="R10" s="20">
        <f>SUM(CALCULATION!IM5:IN5)</f>
        <v>168</v>
      </c>
      <c r="S10" s="21">
        <f t="shared" si="6"/>
        <v>91.304347826087</v>
      </c>
      <c r="T10" s="20">
        <f>SUM(CALCULATION!IP5:IQ5)</f>
        <v>33</v>
      </c>
      <c r="U10" s="21">
        <f t="shared" si="7"/>
        <v>78.5714285714286</v>
      </c>
      <c r="V10" s="56">
        <f>SUM(CALCULATION!JF5:JG5)</f>
        <v>189</v>
      </c>
      <c r="W10" s="21">
        <f t="shared" si="10"/>
        <v>94.0298507462687</v>
      </c>
      <c r="X10" s="20">
        <f>SUM(CALCULATION!IV5:IZ5)</f>
        <v>29</v>
      </c>
      <c r="Y10" s="21">
        <f t="shared" si="8"/>
        <v>90.625</v>
      </c>
    </row>
    <row r="11" ht="13" customHeight="1" spans="1:25">
      <c r="A11" s="13">
        <v>6</v>
      </c>
      <c r="B11" s="18">
        <v>6</v>
      </c>
      <c r="C11" s="22" t="s">
        <v>26</v>
      </c>
      <c r="D11" s="20">
        <f>SUM(CALCULATION!HR6:HS6)</f>
        <v>191</v>
      </c>
      <c r="E11" s="21">
        <f t="shared" si="0"/>
        <v>93.6274509803922</v>
      </c>
      <c r="F11" s="56">
        <f>SUM(CALCULATION!JB6:JC6)</f>
        <v>98</v>
      </c>
      <c r="G11" s="21">
        <f t="shared" si="9"/>
        <v>83.7606837606838</v>
      </c>
      <c r="H11" s="20">
        <f>SUM(CALCULATION!HX6:HY6)</f>
        <v>158</v>
      </c>
      <c r="I11" s="21">
        <f t="shared" si="1"/>
        <v>90.2857142857143</v>
      </c>
      <c r="J11" s="20">
        <f>SUM(CALCULATION!IA6:IB6)</f>
        <v>51</v>
      </c>
      <c r="K11" s="21">
        <f t="shared" si="2"/>
        <v>91.0714285714286</v>
      </c>
      <c r="L11" s="20">
        <f>SUM(CALCULATION!ID6:IE6)</f>
        <v>220</v>
      </c>
      <c r="M11" s="21">
        <f t="shared" si="3"/>
        <v>92.0502092050209</v>
      </c>
      <c r="N11" s="20">
        <f>SUM(CALCULATION!IG6:IH6)</f>
        <v>191</v>
      </c>
      <c r="O11" s="21">
        <f t="shared" si="4"/>
        <v>93.6274509803922</v>
      </c>
      <c r="P11" s="20">
        <f>SUM(CALCULATION!IJ6:IK6)</f>
        <v>78</v>
      </c>
      <c r="Q11" s="21">
        <f t="shared" si="5"/>
        <v>97.5</v>
      </c>
      <c r="R11" s="20">
        <f>SUM(CALCULATION!IM6:IN6)</f>
        <v>171</v>
      </c>
      <c r="S11" s="21">
        <f t="shared" si="6"/>
        <v>92.9347826086957</v>
      </c>
      <c r="T11" s="20">
        <f>SUM(CALCULATION!IP6:IQ6)</f>
        <v>41</v>
      </c>
      <c r="U11" s="21">
        <f t="shared" si="7"/>
        <v>97.6190476190476</v>
      </c>
      <c r="V11" s="56">
        <f>SUM(CALCULATION!JF6:JG6)</f>
        <v>181</v>
      </c>
      <c r="W11" s="21">
        <f t="shared" si="10"/>
        <v>90.0497512437811</v>
      </c>
      <c r="X11" s="20">
        <f>SUM(CALCULATION!IV6:IZ6)</f>
        <v>30</v>
      </c>
      <c r="Y11" s="21">
        <f t="shared" si="8"/>
        <v>93.75</v>
      </c>
    </row>
    <row r="12" ht="13" customHeight="1" spans="1:25">
      <c r="A12" s="13">
        <v>7</v>
      </c>
      <c r="B12" s="18">
        <v>7</v>
      </c>
      <c r="C12" s="22" t="s">
        <v>28</v>
      </c>
      <c r="D12" s="20">
        <f>SUM(CALCULATION!HR7:HS7)</f>
        <v>192</v>
      </c>
      <c r="E12" s="21">
        <f t="shared" si="0"/>
        <v>94.1176470588235</v>
      </c>
      <c r="F12" s="56">
        <f>SUM(CALCULATION!JB7:JC7)</f>
        <v>107</v>
      </c>
      <c r="G12" s="21">
        <f t="shared" si="9"/>
        <v>91.4529914529915</v>
      </c>
      <c r="H12" s="20">
        <f>SUM(CALCULATION!HX7:HY7)</f>
        <v>155</v>
      </c>
      <c r="I12" s="21">
        <f t="shared" si="1"/>
        <v>88.5714285714286</v>
      </c>
      <c r="J12" s="20">
        <f>SUM(CALCULATION!IA7:IB7)</f>
        <v>54</v>
      </c>
      <c r="K12" s="21">
        <f t="shared" si="2"/>
        <v>96.4285714285714</v>
      </c>
      <c r="L12" s="20">
        <f>SUM(CALCULATION!ID7:IE7)</f>
        <v>227</v>
      </c>
      <c r="M12" s="21">
        <f t="shared" si="3"/>
        <v>94.9790794979079</v>
      </c>
      <c r="N12" s="20">
        <f>SUM(CALCULATION!IG7:IH7)</f>
        <v>193</v>
      </c>
      <c r="O12" s="21">
        <f t="shared" si="4"/>
        <v>94.6078431372549</v>
      </c>
      <c r="P12" s="20">
        <f>SUM(CALCULATION!IJ7:IK7)</f>
        <v>80</v>
      </c>
      <c r="Q12" s="21">
        <f t="shared" si="5"/>
        <v>100</v>
      </c>
      <c r="R12" s="20">
        <f>SUM(CALCULATION!IM7:IN7)</f>
        <v>176</v>
      </c>
      <c r="S12" s="21">
        <f t="shared" si="6"/>
        <v>95.6521739130435</v>
      </c>
      <c r="T12" s="20">
        <f>SUM(CALCULATION!IP7:IQ7)</f>
        <v>38</v>
      </c>
      <c r="U12" s="21">
        <f t="shared" si="7"/>
        <v>90.4761904761905</v>
      </c>
      <c r="V12" s="56">
        <f>SUM(CALCULATION!JF7:JG7)</f>
        <v>179</v>
      </c>
      <c r="W12" s="21">
        <f t="shared" si="10"/>
        <v>89.0547263681592</v>
      </c>
      <c r="X12" s="20">
        <f>SUM(CALCULATION!IV7:IZ7)</f>
        <v>30</v>
      </c>
      <c r="Y12" s="21">
        <f t="shared" si="8"/>
        <v>93.75</v>
      </c>
    </row>
    <row r="13" ht="13" customHeight="1" spans="1:25">
      <c r="A13" s="13">
        <v>8</v>
      </c>
      <c r="B13" s="18">
        <v>8</v>
      </c>
      <c r="C13" s="22" t="s">
        <v>29</v>
      </c>
      <c r="D13" s="20">
        <f>SUM(CALCULATION!HR8:HS8)</f>
        <v>187</v>
      </c>
      <c r="E13" s="21">
        <f t="shared" si="0"/>
        <v>91.6666666666667</v>
      </c>
      <c r="F13" s="56">
        <f>SUM(CALCULATION!JB8:JC8)</f>
        <v>102</v>
      </c>
      <c r="G13" s="21">
        <f t="shared" si="9"/>
        <v>87.1794871794872</v>
      </c>
      <c r="H13" s="20">
        <f>SUM(CALCULATION!HX8:HY8)</f>
        <v>158</v>
      </c>
      <c r="I13" s="21">
        <f t="shared" si="1"/>
        <v>90.2857142857143</v>
      </c>
      <c r="J13" s="20">
        <f>SUM(CALCULATION!IA8:IB8)</f>
        <v>49</v>
      </c>
      <c r="K13" s="21">
        <f t="shared" si="2"/>
        <v>87.5</v>
      </c>
      <c r="L13" s="20">
        <f>SUM(CALCULATION!ID8:IE8)</f>
        <v>197</v>
      </c>
      <c r="M13" s="21">
        <f t="shared" si="3"/>
        <v>82.4267782426778</v>
      </c>
      <c r="N13" s="20">
        <f>SUM(CALCULATION!IG8:IH8)</f>
        <v>179</v>
      </c>
      <c r="O13" s="21">
        <f t="shared" si="4"/>
        <v>87.7450980392157</v>
      </c>
      <c r="P13" s="20">
        <f>SUM(CALCULATION!IJ8:IK8)</f>
        <v>74</v>
      </c>
      <c r="Q13" s="21">
        <f t="shared" si="5"/>
        <v>92.5</v>
      </c>
      <c r="R13" s="20">
        <f>SUM(CALCULATION!IM8:IN8)</f>
        <v>159</v>
      </c>
      <c r="S13" s="21">
        <f t="shared" si="6"/>
        <v>86.4130434782609</v>
      </c>
      <c r="T13" s="20">
        <f>SUM(CALCULATION!IP8:IQ8)</f>
        <v>38</v>
      </c>
      <c r="U13" s="21">
        <f t="shared" si="7"/>
        <v>90.4761904761905</v>
      </c>
      <c r="V13" s="56">
        <f>SUM(CALCULATION!JF8:JG8)</f>
        <v>173</v>
      </c>
      <c r="W13" s="21">
        <f t="shared" si="10"/>
        <v>86.0696517412935</v>
      </c>
      <c r="X13" s="20">
        <f>SUM(CALCULATION!IV8:IZ8)</f>
        <v>26</v>
      </c>
      <c r="Y13" s="21">
        <f t="shared" si="8"/>
        <v>81.25</v>
      </c>
    </row>
    <row r="14" ht="13" customHeight="1" spans="1:25">
      <c r="A14" s="13">
        <v>9</v>
      </c>
      <c r="B14" s="18">
        <v>9</v>
      </c>
      <c r="C14" s="22" t="s">
        <v>30</v>
      </c>
      <c r="D14" s="20">
        <f>SUM(CALCULATION!HR9:HS9)</f>
        <v>173</v>
      </c>
      <c r="E14" s="21">
        <f t="shared" si="0"/>
        <v>84.8039215686274</v>
      </c>
      <c r="F14" s="56">
        <f>SUM(CALCULATION!JB9:JC9)</f>
        <v>107</v>
      </c>
      <c r="G14" s="21">
        <f t="shared" si="9"/>
        <v>91.4529914529915</v>
      </c>
      <c r="H14" s="20">
        <f>SUM(CALCULATION!HX9:HY9)</f>
        <v>144</v>
      </c>
      <c r="I14" s="21">
        <f t="shared" si="1"/>
        <v>82.2857142857143</v>
      </c>
      <c r="J14" s="20">
        <f>SUM(CALCULATION!IA9:IB9)</f>
        <v>45</v>
      </c>
      <c r="K14" s="21">
        <f t="shared" si="2"/>
        <v>80.3571428571429</v>
      </c>
      <c r="L14" s="20">
        <f>SUM(CALCULATION!ID9:IE9)</f>
        <v>215</v>
      </c>
      <c r="M14" s="21">
        <f t="shared" si="3"/>
        <v>89.9581589958159</v>
      </c>
      <c r="N14" s="20">
        <f>SUM(CALCULATION!IG9:IH9)</f>
        <v>189</v>
      </c>
      <c r="O14" s="21">
        <f t="shared" si="4"/>
        <v>92.6470588235294</v>
      </c>
      <c r="P14" s="20">
        <f>SUM(CALCULATION!IJ9:IK9)</f>
        <v>70</v>
      </c>
      <c r="Q14" s="21">
        <f t="shared" si="5"/>
        <v>87.5</v>
      </c>
      <c r="R14" s="20">
        <f>SUM(CALCULATION!IM9:IN9)</f>
        <v>157</v>
      </c>
      <c r="S14" s="21">
        <f t="shared" si="6"/>
        <v>85.3260869565217</v>
      </c>
      <c r="T14" s="20">
        <f>SUM(CALCULATION!IP9:IQ9)</f>
        <v>30</v>
      </c>
      <c r="U14" s="21">
        <f t="shared" si="7"/>
        <v>71.4285714285714</v>
      </c>
      <c r="V14" s="56">
        <f>SUM(CALCULATION!JF9:JG9)</f>
        <v>176</v>
      </c>
      <c r="W14" s="21">
        <f t="shared" si="10"/>
        <v>87.5621890547264</v>
      </c>
      <c r="X14" s="20">
        <f>SUM(CALCULATION!IV9:IZ9)</f>
        <v>27</v>
      </c>
      <c r="Y14" s="21">
        <f t="shared" si="8"/>
        <v>84.375</v>
      </c>
    </row>
    <row r="15" ht="13" customHeight="1" spans="1:25">
      <c r="A15" s="13">
        <v>10</v>
      </c>
      <c r="B15" s="18">
        <v>10</v>
      </c>
      <c r="C15" s="44" t="s">
        <v>31</v>
      </c>
      <c r="D15" s="20">
        <f>SUM(CALCULATION!HR10:HS10)</f>
        <v>165</v>
      </c>
      <c r="E15" s="21">
        <f t="shared" si="0"/>
        <v>80.8823529411765</v>
      </c>
      <c r="F15" s="56">
        <f>SUM(CALCULATION!JB10:JC10)</f>
        <v>106</v>
      </c>
      <c r="G15" s="21">
        <f t="shared" si="9"/>
        <v>90.5982905982906</v>
      </c>
      <c r="H15" s="20">
        <f>SUM(CALCULATION!HX10:HY10)</f>
        <v>144</v>
      </c>
      <c r="I15" s="21">
        <f t="shared" si="1"/>
        <v>82.2857142857143</v>
      </c>
      <c r="J15" s="20">
        <f>SUM(CALCULATION!IA10:IB10)</f>
        <v>48</v>
      </c>
      <c r="K15" s="21">
        <f t="shared" si="2"/>
        <v>85.7142857142857</v>
      </c>
      <c r="L15" s="20">
        <f>SUM(CALCULATION!ID10:IE10)</f>
        <v>192</v>
      </c>
      <c r="M15" s="21">
        <f t="shared" si="3"/>
        <v>80.3347280334728</v>
      </c>
      <c r="N15" s="20">
        <f>SUM(CALCULATION!IG10:IH10)</f>
        <v>171</v>
      </c>
      <c r="O15" s="21">
        <f t="shared" si="4"/>
        <v>83.8235294117647</v>
      </c>
      <c r="P15" s="20">
        <f>SUM(CALCULATION!IJ10:IK10)</f>
        <v>78</v>
      </c>
      <c r="Q15" s="21">
        <f t="shared" si="5"/>
        <v>97.5</v>
      </c>
      <c r="R15" s="20">
        <f>SUM(CALCULATION!IM10:IN10)</f>
        <v>143</v>
      </c>
      <c r="S15" s="21">
        <f t="shared" si="6"/>
        <v>77.7173913043478</v>
      </c>
      <c r="T15" s="20">
        <f>SUM(CALCULATION!IP10:IQ10)</f>
        <v>33</v>
      </c>
      <c r="U15" s="21">
        <f t="shared" si="7"/>
        <v>78.5714285714286</v>
      </c>
      <c r="V15" s="56">
        <f>SUM(CALCULATION!JF10:JG10)</f>
        <v>158</v>
      </c>
      <c r="W15" s="21">
        <f t="shared" si="10"/>
        <v>78.6069651741294</v>
      </c>
      <c r="X15" s="20">
        <f>SUM(CALCULATION!IV10:IZ10)</f>
        <v>29</v>
      </c>
      <c r="Y15" s="21">
        <f t="shared" si="8"/>
        <v>90.625</v>
      </c>
    </row>
    <row r="16" ht="13" customHeight="1" spans="1:25">
      <c r="A16" s="13">
        <v>11</v>
      </c>
      <c r="B16" s="18">
        <v>11</v>
      </c>
      <c r="C16" s="22" t="s">
        <v>32</v>
      </c>
      <c r="D16" s="20">
        <f>SUM(CALCULATION!HR11:HS11)</f>
        <v>183</v>
      </c>
      <c r="E16" s="21">
        <f t="shared" si="0"/>
        <v>89.7058823529412</v>
      </c>
      <c r="F16" s="56">
        <f>SUM(CALCULATION!JB11:JC11)</f>
        <v>97</v>
      </c>
      <c r="G16" s="21">
        <f t="shared" si="9"/>
        <v>82.9059829059829</v>
      </c>
      <c r="H16" s="20">
        <f>SUM(CALCULATION!HX11:HY11)</f>
        <v>148</v>
      </c>
      <c r="I16" s="21">
        <f t="shared" si="1"/>
        <v>84.5714285714286</v>
      </c>
      <c r="J16" s="20">
        <f>SUM(CALCULATION!IA11:IB11)</f>
        <v>50</v>
      </c>
      <c r="K16" s="21">
        <f t="shared" si="2"/>
        <v>89.2857142857143</v>
      </c>
      <c r="L16" s="20">
        <f>SUM(CALCULATION!ID11:IE11)</f>
        <v>207</v>
      </c>
      <c r="M16" s="21">
        <f t="shared" si="3"/>
        <v>86.6108786610879</v>
      </c>
      <c r="N16" s="20">
        <f>SUM(CALCULATION!IG11:IH11)</f>
        <v>184</v>
      </c>
      <c r="O16" s="21">
        <f t="shared" si="4"/>
        <v>90.1960784313726</v>
      </c>
      <c r="P16" s="20">
        <f>SUM(CALCULATION!IJ11:IK11)</f>
        <v>76</v>
      </c>
      <c r="Q16" s="21">
        <f t="shared" si="5"/>
        <v>95</v>
      </c>
      <c r="R16" s="20">
        <f>SUM(CALCULATION!IM11:IN11)</f>
        <v>162</v>
      </c>
      <c r="S16" s="21">
        <f t="shared" si="6"/>
        <v>88.0434782608696</v>
      </c>
      <c r="T16" s="20">
        <f>SUM(CALCULATION!IP11:IQ11)</f>
        <v>35</v>
      </c>
      <c r="U16" s="21">
        <f t="shared" si="7"/>
        <v>83.3333333333333</v>
      </c>
      <c r="V16" s="56">
        <f>SUM(CALCULATION!JF11:JG11)</f>
        <v>168</v>
      </c>
      <c r="W16" s="21">
        <f t="shared" si="10"/>
        <v>83.5820895522388</v>
      </c>
      <c r="X16" s="20">
        <f>SUM(CALCULATION!IV11:IZ11)</f>
        <v>30</v>
      </c>
      <c r="Y16" s="21">
        <f t="shared" si="8"/>
        <v>93.75</v>
      </c>
    </row>
    <row r="17" ht="13" customHeight="1" spans="1:25">
      <c r="A17" s="13">
        <v>12</v>
      </c>
      <c r="B17" s="18">
        <v>12</v>
      </c>
      <c r="C17" s="22" t="s">
        <v>33</v>
      </c>
      <c r="D17" s="20">
        <f>SUM(CALCULATION!HR12:HS12)</f>
        <v>177</v>
      </c>
      <c r="E17" s="21">
        <f t="shared" si="0"/>
        <v>86.7647058823529</v>
      </c>
      <c r="F17" s="56">
        <f>SUM(CALCULATION!JB12:JC12)</f>
        <v>100</v>
      </c>
      <c r="G17" s="21">
        <f t="shared" si="9"/>
        <v>85.4700854700855</v>
      </c>
      <c r="H17" s="20">
        <f>SUM(CALCULATION!HX12:HY12)</f>
        <v>149</v>
      </c>
      <c r="I17" s="21">
        <f t="shared" si="1"/>
        <v>85.1428571428571</v>
      </c>
      <c r="J17" s="20">
        <f>SUM(CALCULATION!IA12:IB12)</f>
        <v>54</v>
      </c>
      <c r="K17" s="21">
        <f t="shared" si="2"/>
        <v>96.4285714285714</v>
      </c>
      <c r="L17" s="20">
        <f>SUM(CALCULATION!ID12:IE12)</f>
        <v>221</v>
      </c>
      <c r="M17" s="21">
        <f t="shared" si="3"/>
        <v>92.4686192468619</v>
      </c>
      <c r="N17" s="20">
        <f>SUM(CALCULATION!IG12:IH12)</f>
        <v>182</v>
      </c>
      <c r="O17" s="21">
        <f t="shared" si="4"/>
        <v>89.2156862745098</v>
      </c>
      <c r="P17" s="20">
        <f>SUM(CALCULATION!IJ12:IK12)</f>
        <v>77</v>
      </c>
      <c r="Q17" s="21">
        <f t="shared" si="5"/>
        <v>96.25</v>
      </c>
      <c r="R17" s="20">
        <f>SUM(CALCULATION!IM12:IN12)</f>
        <v>162</v>
      </c>
      <c r="S17" s="21">
        <f t="shared" si="6"/>
        <v>88.0434782608696</v>
      </c>
      <c r="T17" s="20">
        <f>SUM(CALCULATION!IP12:IQ12)</f>
        <v>35</v>
      </c>
      <c r="U17" s="21">
        <f t="shared" si="7"/>
        <v>83.3333333333333</v>
      </c>
      <c r="V17" s="56">
        <f>SUM(CALCULATION!JF12:JG12)</f>
        <v>167</v>
      </c>
      <c r="W17" s="21">
        <f t="shared" si="10"/>
        <v>83.0845771144279</v>
      </c>
      <c r="X17" s="20">
        <f>SUM(CALCULATION!IV12:IZ12)</f>
        <v>32</v>
      </c>
      <c r="Y17" s="21">
        <f t="shared" si="8"/>
        <v>100</v>
      </c>
    </row>
    <row r="18" ht="13" customHeight="1" spans="1:25">
      <c r="A18" s="13">
        <v>13</v>
      </c>
      <c r="B18" s="18">
        <v>13</v>
      </c>
      <c r="C18" s="22" t="s">
        <v>34</v>
      </c>
      <c r="D18" s="20">
        <f>SUM(CALCULATION!HR13:HS13)</f>
        <v>172</v>
      </c>
      <c r="E18" s="21">
        <f t="shared" si="0"/>
        <v>84.3137254901961</v>
      </c>
      <c r="F18" s="56">
        <f>SUM(CALCULATION!JB13:JC13)</f>
        <v>100</v>
      </c>
      <c r="G18" s="21">
        <f t="shared" si="9"/>
        <v>85.4700854700855</v>
      </c>
      <c r="H18" s="20">
        <f>SUM(CALCULATION!HX13:HY13)</f>
        <v>148</v>
      </c>
      <c r="I18" s="21">
        <f t="shared" si="1"/>
        <v>84.5714285714286</v>
      </c>
      <c r="J18" s="20">
        <f>SUM(CALCULATION!IA13:IB13)</f>
        <v>51</v>
      </c>
      <c r="K18" s="21">
        <f t="shared" si="2"/>
        <v>91.0714285714286</v>
      </c>
      <c r="L18" s="20">
        <f>SUM(CALCULATION!ID13:IE13)</f>
        <v>189</v>
      </c>
      <c r="M18" s="21">
        <f t="shared" si="3"/>
        <v>79.0794979079498</v>
      </c>
      <c r="N18" s="20">
        <f>SUM(CALCULATION!IG13:IH13)</f>
        <v>173</v>
      </c>
      <c r="O18" s="21">
        <f t="shared" si="4"/>
        <v>84.8039215686274</v>
      </c>
      <c r="P18" s="20">
        <f>SUM(CALCULATION!IJ13:IK13)</f>
        <v>72</v>
      </c>
      <c r="Q18" s="21">
        <f t="shared" si="5"/>
        <v>90</v>
      </c>
      <c r="R18" s="20">
        <f>SUM(CALCULATION!IM13:IN13)</f>
        <v>139</v>
      </c>
      <c r="S18" s="21">
        <f t="shared" si="6"/>
        <v>75.5434782608696</v>
      </c>
      <c r="T18" s="20">
        <f>SUM(CALCULATION!IP13:IQ13)</f>
        <v>35</v>
      </c>
      <c r="U18" s="21">
        <f t="shared" si="7"/>
        <v>83.3333333333333</v>
      </c>
      <c r="V18" s="56">
        <f>SUM(CALCULATION!JF13:JG13)</f>
        <v>161</v>
      </c>
      <c r="W18" s="21">
        <f t="shared" si="10"/>
        <v>80.0995024875622</v>
      </c>
      <c r="X18" s="20">
        <f>SUM(CALCULATION!IV13:IZ13)</f>
        <v>28</v>
      </c>
      <c r="Y18" s="21">
        <f t="shared" si="8"/>
        <v>87.5</v>
      </c>
    </row>
    <row r="19" ht="13" customHeight="1" spans="1:25">
      <c r="A19" s="13">
        <v>14</v>
      </c>
      <c r="B19" s="18">
        <v>14</v>
      </c>
      <c r="C19" s="22" t="s">
        <v>35</v>
      </c>
      <c r="D19" s="20">
        <f>SUM(CALCULATION!HR14:HS14)</f>
        <v>169</v>
      </c>
      <c r="E19" s="21">
        <f t="shared" si="0"/>
        <v>82.843137254902</v>
      </c>
      <c r="F19" s="56">
        <f>SUM(CALCULATION!JB14:JC14)</f>
        <v>100</v>
      </c>
      <c r="G19" s="21">
        <f t="shared" si="9"/>
        <v>85.4700854700855</v>
      </c>
      <c r="H19" s="20">
        <f>SUM(CALCULATION!HX14:HY14)</f>
        <v>141</v>
      </c>
      <c r="I19" s="21">
        <f t="shared" si="1"/>
        <v>80.5714285714286</v>
      </c>
      <c r="J19" s="20">
        <f>SUM(CALCULATION!IA14:IB14)</f>
        <v>43</v>
      </c>
      <c r="K19" s="21">
        <f t="shared" si="2"/>
        <v>76.7857142857143</v>
      </c>
      <c r="L19" s="20">
        <f>SUM(CALCULATION!ID14:IE14)</f>
        <v>203</v>
      </c>
      <c r="M19" s="21">
        <f t="shared" si="3"/>
        <v>84.9372384937239</v>
      </c>
      <c r="N19" s="20">
        <f>SUM(CALCULATION!IG14:IH14)</f>
        <v>170</v>
      </c>
      <c r="O19" s="21">
        <f t="shared" si="4"/>
        <v>83.3333333333333</v>
      </c>
      <c r="P19" s="20">
        <f>SUM(CALCULATION!IJ14:IK14)</f>
        <v>77</v>
      </c>
      <c r="Q19" s="21">
        <f t="shared" si="5"/>
        <v>96.25</v>
      </c>
      <c r="R19" s="20">
        <f>SUM(CALCULATION!IM14:IN14)</f>
        <v>148</v>
      </c>
      <c r="S19" s="21">
        <f t="shared" si="6"/>
        <v>80.4347826086957</v>
      </c>
      <c r="T19" s="20">
        <f>SUM(CALCULATION!IP14:IQ14)</f>
        <v>33</v>
      </c>
      <c r="U19" s="21">
        <f t="shared" si="7"/>
        <v>78.5714285714286</v>
      </c>
      <c r="V19" s="56">
        <f>SUM(CALCULATION!JF14:JG14)</f>
        <v>176</v>
      </c>
      <c r="W19" s="21">
        <f t="shared" si="10"/>
        <v>87.5621890547264</v>
      </c>
      <c r="X19" s="20">
        <f>SUM(CALCULATION!IV14:IZ14)</f>
        <v>29</v>
      </c>
      <c r="Y19" s="21">
        <f t="shared" si="8"/>
        <v>90.625</v>
      </c>
    </row>
    <row r="20" ht="13" customHeight="1" spans="1:25">
      <c r="A20" s="13">
        <v>15</v>
      </c>
      <c r="B20" s="18">
        <v>15</v>
      </c>
      <c r="C20" s="22" t="s">
        <v>36</v>
      </c>
      <c r="D20" s="20">
        <f>SUM(CALCULATION!HR15:HS15)</f>
        <v>188</v>
      </c>
      <c r="E20" s="21">
        <f t="shared" si="0"/>
        <v>92.156862745098</v>
      </c>
      <c r="F20" s="56">
        <f>SUM(CALCULATION!JB15:JC15)</f>
        <v>107</v>
      </c>
      <c r="G20" s="21">
        <f t="shared" si="9"/>
        <v>91.4529914529915</v>
      </c>
      <c r="H20" s="20">
        <f>SUM(CALCULATION!HX15:HY15)</f>
        <v>144</v>
      </c>
      <c r="I20" s="21">
        <f t="shared" si="1"/>
        <v>82.2857142857143</v>
      </c>
      <c r="J20" s="20">
        <f>SUM(CALCULATION!IA15:IB15)</f>
        <v>53</v>
      </c>
      <c r="K20" s="21">
        <f t="shared" si="2"/>
        <v>94.6428571428571</v>
      </c>
      <c r="L20" s="20">
        <f>SUM(CALCULATION!ID15:IE15)</f>
        <v>201</v>
      </c>
      <c r="M20" s="21">
        <f t="shared" si="3"/>
        <v>84.1004184100418</v>
      </c>
      <c r="N20" s="20">
        <f>SUM(CALCULATION!IG15:IH15)</f>
        <v>186</v>
      </c>
      <c r="O20" s="21">
        <f t="shared" si="4"/>
        <v>91.1764705882353</v>
      </c>
      <c r="P20" s="20">
        <f>SUM(CALCULATION!IJ15:IK15)</f>
        <v>76</v>
      </c>
      <c r="Q20" s="21">
        <f t="shared" si="5"/>
        <v>95</v>
      </c>
      <c r="R20" s="20">
        <f>SUM(CALCULATION!IM15:IN15)</f>
        <v>158</v>
      </c>
      <c r="S20" s="21">
        <f t="shared" si="6"/>
        <v>85.8695652173913</v>
      </c>
      <c r="T20" s="20">
        <f>SUM(CALCULATION!IP15:IQ15)</f>
        <v>34</v>
      </c>
      <c r="U20" s="21">
        <f t="shared" si="7"/>
        <v>80.9523809523809</v>
      </c>
      <c r="V20" s="56">
        <f>SUM(CALCULATION!JF15:JG15)</f>
        <v>182</v>
      </c>
      <c r="W20" s="21">
        <f t="shared" si="10"/>
        <v>90.547263681592</v>
      </c>
      <c r="X20" s="20">
        <f>SUM(CALCULATION!IV15:IZ15)</f>
        <v>28</v>
      </c>
      <c r="Y20" s="21">
        <f t="shared" si="8"/>
        <v>87.5</v>
      </c>
    </row>
    <row r="21" ht="13" customHeight="1" spans="1:25">
      <c r="A21" s="13">
        <v>16</v>
      </c>
      <c r="B21" s="18">
        <v>16</v>
      </c>
      <c r="C21" s="22" t="s">
        <v>37</v>
      </c>
      <c r="D21" s="20">
        <f>SUM(CALCULATION!HR16:HS16)</f>
        <v>174</v>
      </c>
      <c r="E21" s="21">
        <f t="shared" si="0"/>
        <v>85.2941176470588</v>
      </c>
      <c r="F21" s="56">
        <f>SUM(CALCULATION!JB16:JC16)</f>
        <v>104</v>
      </c>
      <c r="G21" s="21">
        <f t="shared" si="9"/>
        <v>88.8888888888889</v>
      </c>
      <c r="H21" s="20">
        <f>SUM(CALCULATION!HX16:HY16)</f>
        <v>151</v>
      </c>
      <c r="I21" s="21">
        <f t="shared" si="1"/>
        <v>86.2857142857143</v>
      </c>
      <c r="J21" s="20">
        <f>SUM(CALCULATION!IA16:IB16)</f>
        <v>55</v>
      </c>
      <c r="K21" s="21">
        <f t="shared" si="2"/>
        <v>98.2142857142857</v>
      </c>
      <c r="L21" s="20">
        <f>SUM(CALCULATION!ID16:IE16)</f>
        <v>196</v>
      </c>
      <c r="M21" s="21">
        <f t="shared" si="3"/>
        <v>82.0083682008368</v>
      </c>
      <c r="N21" s="20">
        <f>SUM(CALCULATION!IG16:IH16)</f>
        <v>178</v>
      </c>
      <c r="O21" s="21">
        <f t="shared" si="4"/>
        <v>87.2549019607843</v>
      </c>
      <c r="P21" s="20">
        <f>SUM(CALCULATION!IJ16:IK16)</f>
        <v>77</v>
      </c>
      <c r="Q21" s="21">
        <f t="shared" si="5"/>
        <v>96.25</v>
      </c>
      <c r="R21" s="20">
        <f>SUM(CALCULATION!IM16:IN16)</f>
        <v>158</v>
      </c>
      <c r="S21" s="21">
        <f t="shared" si="6"/>
        <v>85.8695652173913</v>
      </c>
      <c r="T21" s="20">
        <f>SUM(CALCULATION!IP16:IQ16)</f>
        <v>34</v>
      </c>
      <c r="U21" s="21">
        <f t="shared" si="7"/>
        <v>80.9523809523809</v>
      </c>
      <c r="V21" s="56">
        <f>SUM(CALCULATION!JF16:JG16)</f>
        <v>165</v>
      </c>
      <c r="W21" s="21">
        <f t="shared" si="10"/>
        <v>82.089552238806</v>
      </c>
      <c r="X21" s="20">
        <f>SUM(CALCULATION!IV16:IZ16)</f>
        <v>28</v>
      </c>
      <c r="Y21" s="21">
        <f t="shared" si="8"/>
        <v>87.5</v>
      </c>
    </row>
    <row r="22" ht="13" customHeight="1" spans="1:25">
      <c r="A22" s="13">
        <v>17</v>
      </c>
      <c r="B22" s="18">
        <v>17</v>
      </c>
      <c r="C22" s="22" t="s">
        <v>38</v>
      </c>
      <c r="D22" s="20">
        <f>SUM(CALCULATION!HR17:HS17)</f>
        <v>173</v>
      </c>
      <c r="E22" s="21">
        <f t="shared" si="0"/>
        <v>84.8039215686274</v>
      </c>
      <c r="F22" s="56">
        <f>SUM(CALCULATION!JB17:JC17)</f>
        <v>94</v>
      </c>
      <c r="G22" s="21">
        <f t="shared" si="9"/>
        <v>80.3418803418803</v>
      </c>
      <c r="H22" s="20">
        <f>SUM(CALCULATION!HX17:HY17)</f>
        <v>146</v>
      </c>
      <c r="I22" s="21">
        <f t="shared" si="1"/>
        <v>83.4285714285714</v>
      </c>
      <c r="J22" s="20">
        <f>SUM(CALCULATION!IA17:IB17)</f>
        <v>55</v>
      </c>
      <c r="K22" s="21">
        <f t="shared" si="2"/>
        <v>98.2142857142857</v>
      </c>
      <c r="L22" s="20">
        <f>SUM(CALCULATION!ID17:IE17)</f>
        <v>200</v>
      </c>
      <c r="M22" s="21">
        <f t="shared" si="3"/>
        <v>83.6820083682008</v>
      </c>
      <c r="N22" s="20">
        <f>SUM(CALCULATION!IG17:IH17)</f>
        <v>163</v>
      </c>
      <c r="O22" s="21">
        <f t="shared" si="4"/>
        <v>79.9019607843137</v>
      </c>
      <c r="P22" s="20">
        <f>SUM(CALCULATION!IJ17:IK17)</f>
        <v>76</v>
      </c>
      <c r="Q22" s="21">
        <f t="shared" si="5"/>
        <v>95</v>
      </c>
      <c r="R22" s="20">
        <f>SUM(CALCULATION!IM17:IN17)</f>
        <v>148</v>
      </c>
      <c r="S22" s="21">
        <f t="shared" si="6"/>
        <v>80.4347826086957</v>
      </c>
      <c r="T22" s="20">
        <f>SUM(CALCULATION!IP17:IQ17)</f>
        <v>34</v>
      </c>
      <c r="U22" s="21">
        <f t="shared" si="7"/>
        <v>80.9523809523809</v>
      </c>
      <c r="V22" s="56">
        <f>SUM(CALCULATION!JF17:JG17)</f>
        <v>160</v>
      </c>
      <c r="W22" s="21">
        <f t="shared" si="10"/>
        <v>79.6019900497513</v>
      </c>
      <c r="X22" s="20">
        <f>SUM(CALCULATION!IV17:IZ17)</f>
        <v>31</v>
      </c>
      <c r="Y22" s="21">
        <f t="shared" si="8"/>
        <v>96.875</v>
      </c>
    </row>
    <row r="23" ht="13" customHeight="1" spans="1:25">
      <c r="A23" s="13">
        <v>18</v>
      </c>
      <c r="B23" s="18">
        <v>18</v>
      </c>
      <c r="C23" s="22" t="s">
        <v>39</v>
      </c>
      <c r="D23" s="20">
        <f>SUM(CALCULATION!HR18:HS18)</f>
        <v>175</v>
      </c>
      <c r="E23" s="21">
        <f t="shared" si="0"/>
        <v>85.7843137254902</v>
      </c>
      <c r="F23" s="56">
        <f>SUM(CALCULATION!JB18:JC18)</f>
        <v>104</v>
      </c>
      <c r="G23" s="21">
        <f t="shared" si="9"/>
        <v>88.8888888888889</v>
      </c>
      <c r="H23" s="20">
        <f>SUM(CALCULATION!HX18:HY18)</f>
        <v>149</v>
      </c>
      <c r="I23" s="21">
        <f t="shared" si="1"/>
        <v>85.1428571428571</v>
      </c>
      <c r="J23" s="20">
        <f>SUM(CALCULATION!IA18:IB18)</f>
        <v>52</v>
      </c>
      <c r="K23" s="21">
        <f t="shared" si="2"/>
        <v>92.8571428571429</v>
      </c>
      <c r="L23" s="20">
        <f>SUM(CALCULATION!ID18:IE18)</f>
        <v>216</v>
      </c>
      <c r="M23" s="21">
        <f t="shared" si="3"/>
        <v>90.3765690376569</v>
      </c>
      <c r="N23" s="20">
        <f>SUM(CALCULATION!IG18:IH18)</f>
        <v>189</v>
      </c>
      <c r="O23" s="21">
        <f t="shared" si="4"/>
        <v>92.6470588235294</v>
      </c>
      <c r="P23" s="20">
        <f>SUM(CALCULATION!IJ18:IK18)</f>
        <v>78</v>
      </c>
      <c r="Q23" s="21">
        <f t="shared" si="5"/>
        <v>97.5</v>
      </c>
      <c r="R23" s="20">
        <f>SUM(CALCULATION!IM18:IN18)</f>
        <v>161</v>
      </c>
      <c r="S23" s="21">
        <f t="shared" si="6"/>
        <v>87.5</v>
      </c>
      <c r="T23" s="20">
        <f>SUM(CALCULATION!IP18:IQ18)</f>
        <v>33</v>
      </c>
      <c r="U23" s="21">
        <f t="shared" si="7"/>
        <v>78.5714285714286</v>
      </c>
      <c r="V23" s="56">
        <f>SUM(CALCULATION!JF18:JG18)</f>
        <v>172</v>
      </c>
      <c r="W23" s="21">
        <f t="shared" si="10"/>
        <v>85.5721393034826</v>
      </c>
      <c r="X23" s="20">
        <f>SUM(CALCULATION!IV18:IZ18)</f>
        <v>25</v>
      </c>
      <c r="Y23" s="21">
        <f t="shared" si="8"/>
        <v>78.125</v>
      </c>
    </row>
    <row r="24" ht="13" customHeight="1" spans="1:25">
      <c r="A24" s="13">
        <v>19</v>
      </c>
      <c r="B24" s="18">
        <v>19</v>
      </c>
      <c r="C24" s="22" t="s">
        <v>40</v>
      </c>
      <c r="D24" s="20">
        <f>SUM(CALCULATION!HR19:HS19)</f>
        <v>160</v>
      </c>
      <c r="E24" s="21">
        <f t="shared" si="0"/>
        <v>78.4313725490196</v>
      </c>
      <c r="F24" s="56">
        <f>SUM(CALCULATION!JB19:JC19)</f>
        <v>92</v>
      </c>
      <c r="G24" s="21">
        <f t="shared" si="9"/>
        <v>78.6324786324786</v>
      </c>
      <c r="H24" s="20">
        <f>SUM(CALCULATION!HX19:HY19)</f>
        <v>138</v>
      </c>
      <c r="I24" s="21">
        <f t="shared" si="1"/>
        <v>78.8571428571429</v>
      </c>
      <c r="J24" s="20">
        <f>SUM(CALCULATION!IA19:IB19)</f>
        <v>49</v>
      </c>
      <c r="K24" s="21">
        <f t="shared" si="2"/>
        <v>87.5</v>
      </c>
      <c r="L24" s="20">
        <f>SUM(CALCULATION!ID19:IE19)</f>
        <v>186</v>
      </c>
      <c r="M24" s="21">
        <f t="shared" si="3"/>
        <v>77.8242677824268</v>
      </c>
      <c r="N24" s="20">
        <f>SUM(CALCULATION!IG19:IH19)</f>
        <v>169</v>
      </c>
      <c r="O24" s="21">
        <f t="shared" si="4"/>
        <v>82.843137254902</v>
      </c>
      <c r="P24" s="20">
        <f>SUM(CALCULATION!IJ19:IK19)</f>
        <v>72</v>
      </c>
      <c r="Q24" s="21">
        <f t="shared" si="5"/>
        <v>90</v>
      </c>
      <c r="R24" s="20">
        <f>SUM(CALCULATION!IM19:IN19)</f>
        <v>151</v>
      </c>
      <c r="S24" s="21">
        <f t="shared" si="6"/>
        <v>82.0652173913043</v>
      </c>
      <c r="T24" s="20">
        <f>SUM(CALCULATION!IP19:IQ19)</f>
        <v>30</v>
      </c>
      <c r="U24" s="21">
        <f t="shared" si="7"/>
        <v>71.4285714285714</v>
      </c>
      <c r="V24" s="56">
        <f>SUM(CALCULATION!JF19:JG19)</f>
        <v>153</v>
      </c>
      <c r="W24" s="21">
        <f t="shared" si="10"/>
        <v>76.1194029850746</v>
      </c>
      <c r="X24" s="20">
        <f>SUM(CALCULATION!IV19:IZ19)</f>
        <v>26</v>
      </c>
      <c r="Y24" s="21">
        <f t="shared" si="8"/>
        <v>81.25</v>
      </c>
    </row>
    <row r="25" ht="13" customHeight="1" spans="1:25">
      <c r="A25" s="13">
        <v>20</v>
      </c>
      <c r="B25" s="18">
        <v>20</v>
      </c>
      <c r="C25" s="44" t="s">
        <v>41</v>
      </c>
      <c r="D25" s="20">
        <f>SUM(CALCULATION!HR20:HS20)</f>
        <v>133</v>
      </c>
      <c r="E25" s="21">
        <f t="shared" si="0"/>
        <v>65.1960784313726</v>
      </c>
      <c r="F25" s="56">
        <f>SUM(CALCULATION!JB20:JC20)</f>
        <v>98</v>
      </c>
      <c r="G25" s="21">
        <f t="shared" si="9"/>
        <v>83.7606837606838</v>
      </c>
      <c r="H25" s="20">
        <f>SUM(CALCULATION!HX20:HY20)</f>
        <v>132</v>
      </c>
      <c r="I25" s="21">
        <f t="shared" si="1"/>
        <v>75.4285714285714</v>
      </c>
      <c r="J25" s="20">
        <f>SUM(CALCULATION!IA20:IB20)</f>
        <v>43</v>
      </c>
      <c r="K25" s="21">
        <f t="shared" si="2"/>
        <v>76.7857142857143</v>
      </c>
      <c r="L25" s="20">
        <f>SUM(CALCULATION!ID20:IE20)</f>
        <v>175</v>
      </c>
      <c r="M25" s="21">
        <f t="shared" si="3"/>
        <v>73.2217573221757</v>
      </c>
      <c r="N25" s="20">
        <f>SUM(CALCULATION!IG20:IH20)</f>
        <v>173</v>
      </c>
      <c r="O25" s="21">
        <f t="shared" si="4"/>
        <v>84.8039215686274</v>
      </c>
      <c r="P25" s="20">
        <f>SUM(CALCULATION!IJ20:IK20)</f>
        <v>70</v>
      </c>
      <c r="Q25" s="21">
        <f t="shared" si="5"/>
        <v>87.5</v>
      </c>
      <c r="R25" s="20">
        <f>SUM(CALCULATION!IM20:IN20)</f>
        <v>135</v>
      </c>
      <c r="S25" s="21">
        <f t="shared" si="6"/>
        <v>73.3695652173913</v>
      </c>
      <c r="T25" s="20">
        <f>SUM(CALCULATION!IP20:IQ20)</f>
        <v>31</v>
      </c>
      <c r="U25" s="21">
        <f t="shared" si="7"/>
        <v>73.8095238095238</v>
      </c>
      <c r="V25" s="56">
        <f>SUM(CALCULATION!JF20:JG20)</f>
        <v>143</v>
      </c>
      <c r="W25" s="21">
        <f t="shared" si="10"/>
        <v>71.1442786069652</v>
      </c>
      <c r="X25" s="20">
        <f>SUM(CALCULATION!IV20:IZ20)</f>
        <v>23</v>
      </c>
      <c r="Y25" s="21">
        <f t="shared" si="8"/>
        <v>71.875</v>
      </c>
    </row>
    <row r="26" ht="13" customHeight="1" spans="1:25">
      <c r="A26" s="13">
        <v>21</v>
      </c>
      <c r="B26" s="18">
        <v>21</v>
      </c>
      <c r="C26" s="22" t="s">
        <v>42</v>
      </c>
      <c r="D26" s="20">
        <f>SUM(CALCULATION!HR21:HS21)</f>
        <v>182</v>
      </c>
      <c r="E26" s="21">
        <f t="shared" si="0"/>
        <v>89.2156862745098</v>
      </c>
      <c r="F26" s="56">
        <f>SUM(CALCULATION!JB21:JC21)</f>
        <v>109</v>
      </c>
      <c r="G26" s="21">
        <f>F26/115*100</f>
        <v>94.7826086956522</v>
      </c>
      <c r="H26" s="20">
        <f>SUM(CALCULATION!HX21:HY21)</f>
        <v>152</v>
      </c>
      <c r="I26" s="21">
        <f t="shared" si="1"/>
        <v>86.8571428571429</v>
      </c>
      <c r="J26" s="20">
        <f>SUM(CALCULATION!IA21:IB21)</f>
        <v>54</v>
      </c>
      <c r="K26" s="21">
        <f t="shared" si="2"/>
        <v>96.4285714285714</v>
      </c>
      <c r="L26" s="20">
        <f>SUM(CALCULATION!ID21:IE21)</f>
        <v>206</v>
      </c>
      <c r="M26" s="21">
        <f t="shared" si="3"/>
        <v>86.1924686192469</v>
      </c>
      <c r="N26" s="20">
        <f>SUM(CALCULATION!IG21:IH21)</f>
        <v>186</v>
      </c>
      <c r="O26" s="21">
        <f t="shared" si="4"/>
        <v>91.1764705882353</v>
      </c>
      <c r="P26" s="20">
        <f>SUM(CALCULATION!IJ21:IK21)</f>
        <v>72</v>
      </c>
      <c r="Q26" s="21">
        <f t="shared" ref="Q26:Q35" si="11">P26/74*100</f>
        <v>97.2972972972973</v>
      </c>
      <c r="R26" s="20">
        <f>SUM(CALCULATION!IM21:IN21)</f>
        <v>161</v>
      </c>
      <c r="S26" s="21">
        <f t="shared" si="6"/>
        <v>87.5</v>
      </c>
      <c r="T26" s="20">
        <f>SUM(CALCULATION!IP21:IQ21)</f>
        <v>36</v>
      </c>
      <c r="U26" s="21">
        <f t="shared" si="7"/>
        <v>85.7142857142857</v>
      </c>
      <c r="V26" s="56">
        <f>SUM(CALCULATION!JF21:JG21)</f>
        <v>173</v>
      </c>
      <c r="W26" s="21">
        <f t="shared" si="10"/>
        <v>86.0696517412935</v>
      </c>
      <c r="X26" s="20">
        <f>SUM(CALCULATION!IV21:IZ21)</f>
        <v>26</v>
      </c>
      <c r="Y26" s="21">
        <f t="shared" ref="Y26:Y45" si="12">X26/33*100</f>
        <v>78.7878787878788</v>
      </c>
    </row>
    <row r="27" ht="13" customHeight="1" spans="1:25">
      <c r="A27" s="13">
        <v>22</v>
      </c>
      <c r="B27" s="18">
        <v>22</v>
      </c>
      <c r="C27" s="22" t="s">
        <v>43</v>
      </c>
      <c r="D27" s="20">
        <f>SUM(CALCULATION!HR22:HS22)</f>
        <v>164</v>
      </c>
      <c r="E27" s="21">
        <f t="shared" si="0"/>
        <v>80.3921568627451</v>
      </c>
      <c r="F27" s="56">
        <f>SUM(CALCULATION!JB22:JC22)</f>
        <v>104</v>
      </c>
      <c r="G27" s="21">
        <f t="shared" ref="G27:G35" si="13">F27/115*100</f>
        <v>90.4347826086957</v>
      </c>
      <c r="H27" s="20">
        <f>SUM(CALCULATION!HX22:HY22)</f>
        <v>151</v>
      </c>
      <c r="I27" s="21">
        <f t="shared" si="1"/>
        <v>86.2857142857143</v>
      </c>
      <c r="J27" s="20">
        <f>SUM(CALCULATION!IA22:IB22)</f>
        <v>51</v>
      </c>
      <c r="K27" s="21">
        <f t="shared" si="2"/>
        <v>91.0714285714286</v>
      </c>
      <c r="L27" s="20">
        <f>SUM(CALCULATION!ID22:IE22)</f>
        <v>193</v>
      </c>
      <c r="M27" s="21">
        <f t="shared" si="3"/>
        <v>80.7531380753138</v>
      </c>
      <c r="N27" s="20">
        <f>SUM(CALCULATION!IG22:IH22)</f>
        <v>189</v>
      </c>
      <c r="O27" s="21">
        <f t="shared" si="4"/>
        <v>92.6470588235294</v>
      </c>
      <c r="P27" s="20">
        <f>SUM(CALCULATION!IJ22:IK22)</f>
        <v>71</v>
      </c>
      <c r="Q27" s="21">
        <f t="shared" si="11"/>
        <v>95.9459459459459</v>
      </c>
      <c r="R27" s="20">
        <f>SUM(CALCULATION!IM22:IN22)</f>
        <v>166</v>
      </c>
      <c r="S27" s="21">
        <f t="shared" si="6"/>
        <v>90.2173913043478</v>
      </c>
      <c r="T27" s="20">
        <f>SUM(CALCULATION!IP22:IQ22)</f>
        <v>36</v>
      </c>
      <c r="U27" s="21">
        <f t="shared" si="7"/>
        <v>85.7142857142857</v>
      </c>
      <c r="V27" s="56">
        <f>SUM(CALCULATION!JF22:JG22)</f>
        <v>155</v>
      </c>
      <c r="W27" s="21">
        <f t="shared" si="10"/>
        <v>77.1144278606965</v>
      </c>
      <c r="X27" s="20">
        <f>SUM(CALCULATION!IV22:IZ22)</f>
        <v>24</v>
      </c>
      <c r="Y27" s="21">
        <f t="shared" si="12"/>
        <v>72.7272727272727</v>
      </c>
    </row>
    <row r="28" ht="13" customHeight="1" spans="1:25">
      <c r="A28" s="13">
        <v>23</v>
      </c>
      <c r="B28" s="18">
        <v>23</v>
      </c>
      <c r="C28" s="22" t="s">
        <v>44</v>
      </c>
      <c r="D28" s="20">
        <f>SUM(CALCULATION!HR23:HS23)</f>
        <v>122</v>
      </c>
      <c r="E28" s="21">
        <f t="shared" si="0"/>
        <v>59.8039215686275</v>
      </c>
      <c r="F28" s="56">
        <f>SUM(CALCULATION!JB23:JC23)</f>
        <v>81</v>
      </c>
      <c r="G28" s="21">
        <f t="shared" si="13"/>
        <v>70.4347826086957</v>
      </c>
      <c r="H28" s="20">
        <f>SUM(CALCULATION!HX23:HY23)</f>
        <v>119</v>
      </c>
      <c r="I28" s="21">
        <f t="shared" si="1"/>
        <v>68</v>
      </c>
      <c r="J28" s="20">
        <f>SUM(CALCULATION!IA23:IB23)</f>
        <v>43</v>
      </c>
      <c r="K28" s="21">
        <f t="shared" si="2"/>
        <v>76.7857142857143</v>
      </c>
      <c r="L28" s="20">
        <f>SUM(CALCULATION!ID23:IE23)</f>
        <v>138</v>
      </c>
      <c r="M28" s="21">
        <f t="shared" si="3"/>
        <v>57.7405857740586</v>
      </c>
      <c r="N28" s="20">
        <f>SUM(CALCULATION!IG23:IH23)</f>
        <v>127</v>
      </c>
      <c r="O28" s="21">
        <f t="shared" si="4"/>
        <v>62.2549019607843</v>
      </c>
      <c r="P28" s="20">
        <f>SUM(CALCULATION!IJ23:IK23)</f>
        <v>57</v>
      </c>
      <c r="Q28" s="21">
        <f t="shared" si="11"/>
        <v>77.027027027027</v>
      </c>
      <c r="R28" s="20">
        <f>SUM(CALCULATION!IM23:IN23)</f>
        <v>111</v>
      </c>
      <c r="S28" s="21">
        <f t="shared" si="6"/>
        <v>60.3260869565217</v>
      </c>
      <c r="T28" s="20">
        <f>SUM(CALCULATION!IP23:IQ23)</f>
        <v>27</v>
      </c>
      <c r="U28" s="21">
        <f t="shared" si="7"/>
        <v>64.2857142857143</v>
      </c>
      <c r="V28" s="56">
        <f>SUM(CALCULATION!JF23:JG23)</f>
        <v>134</v>
      </c>
      <c r="W28" s="21">
        <f t="shared" si="10"/>
        <v>66.6666666666667</v>
      </c>
      <c r="X28" s="20">
        <f>SUM(CALCULATION!IV23:IZ23)</f>
        <v>26</v>
      </c>
      <c r="Y28" s="21">
        <f t="shared" si="12"/>
        <v>78.7878787878788</v>
      </c>
    </row>
    <row r="29" ht="13" customHeight="1" spans="1:25">
      <c r="A29" s="13">
        <v>24</v>
      </c>
      <c r="B29" s="18">
        <v>24</v>
      </c>
      <c r="C29" s="22" t="s">
        <v>45</v>
      </c>
      <c r="D29" s="20">
        <f>SUM(CALCULATION!HR24:HS24)</f>
        <v>163</v>
      </c>
      <c r="E29" s="21">
        <f t="shared" si="0"/>
        <v>79.9019607843137</v>
      </c>
      <c r="F29" s="56">
        <f>SUM(CALCULATION!JB24:JC24)</f>
        <v>104</v>
      </c>
      <c r="G29" s="21">
        <f t="shared" si="13"/>
        <v>90.4347826086957</v>
      </c>
      <c r="H29" s="20">
        <f>SUM(CALCULATION!HX24:HY24)</f>
        <v>148</v>
      </c>
      <c r="I29" s="21">
        <f t="shared" si="1"/>
        <v>84.5714285714286</v>
      </c>
      <c r="J29" s="20">
        <f>SUM(CALCULATION!IA24:IB24)</f>
        <v>53</v>
      </c>
      <c r="K29" s="21">
        <f t="shared" si="2"/>
        <v>94.6428571428571</v>
      </c>
      <c r="L29" s="20">
        <f>SUM(CALCULATION!ID24:IE24)</f>
        <v>204</v>
      </c>
      <c r="M29" s="21">
        <f t="shared" si="3"/>
        <v>85.3556485355649</v>
      </c>
      <c r="N29" s="20">
        <f>SUM(CALCULATION!IG24:IH24)</f>
        <v>174</v>
      </c>
      <c r="O29" s="21">
        <f t="shared" si="4"/>
        <v>85.2941176470588</v>
      </c>
      <c r="P29" s="20">
        <f>SUM(CALCULATION!IJ24:IK24)</f>
        <v>70</v>
      </c>
      <c r="Q29" s="21">
        <f t="shared" si="11"/>
        <v>94.5945945945946</v>
      </c>
      <c r="R29" s="20">
        <f>SUM(CALCULATION!IM24:IN24)</f>
        <v>156</v>
      </c>
      <c r="S29" s="21">
        <f t="shared" si="6"/>
        <v>84.7826086956522</v>
      </c>
      <c r="T29" s="20">
        <f>SUM(CALCULATION!IP24:IQ24)</f>
        <v>29</v>
      </c>
      <c r="U29" s="21">
        <f t="shared" si="7"/>
        <v>69.0476190476191</v>
      </c>
      <c r="V29" s="56">
        <f>SUM(CALCULATION!JF24:JG24)</f>
        <v>156</v>
      </c>
      <c r="W29" s="21">
        <f t="shared" si="10"/>
        <v>77.6119402985075</v>
      </c>
      <c r="X29" s="20">
        <f>SUM(CALCULATION!IV24:IZ24)</f>
        <v>30</v>
      </c>
      <c r="Y29" s="21">
        <f t="shared" si="12"/>
        <v>90.9090909090909</v>
      </c>
    </row>
    <row r="30" ht="12" customHeight="1" spans="1:25">
      <c r="A30" s="13">
        <v>25</v>
      </c>
      <c r="B30" s="18">
        <v>25</v>
      </c>
      <c r="C30" s="45" t="s">
        <v>46</v>
      </c>
      <c r="D30" s="20">
        <f>SUM(CALCULATION!HR25:HS25)</f>
        <v>145</v>
      </c>
      <c r="E30" s="21">
        <f t="shared" si="0"/>
        <v>71.078431372549</v>
      </c>
      <c r="F30" s="56">
        <f>SUM(CALCULATION!JB25:JC25)</f>
        <v>82</v>
      </c>
      <c r="G30" s="21">
        <f t="shared" si="13"/>
        <v>71.304347826087</v>
      </c>
      <c r="H30" s="20">
        <f>SUM(CALCULATION!HX25:HY25)</f>
        <v>120</v>
      </c>
      <c r="I30" s="21">
        <f t="shared" si="1"/>
        <v>68.5714285714286</v>
      </c>
      <c r="J30" s="20">
        <f>SUM(CALCULATION!IA25:IB25)</f>
        <v>40</v>
      </c>
      <c r="K30" s="21">
        <f t="shared" si="2"/>
        <v>71.4285714285714</v>
      </c>
      <c r="L30" s="20">
        <f>SUM(CALCULATION!ID25:IE25)</f>
        <v>163</v>
      </c>
      <c r="M30" s="21">
        <f t="shared" si="3"/>
        <v>68.2008368200837</v>
      </c>
      <c r="N30" s="20">
        <f>SUM(CALCULATION!IG25:IH25)</f>
        <v>142</v>
      </c>
      <c r="O30" s="21">
        <f t="shared" si="4"/>
        <v>69.6078431372549</v>
      </c>
      <c r="P30" s="20">
        <f>SUM(CALCULATION!IJ25:IK25)</f>
        <v>63</v>
      </c>
      <c r="Q30" s="21">
        <f t="shared" si="11"/>
        <v>85.1351351351351</v>
      </c>
      <c r="R30" s="20">
        <f>SUM(CALCULATION!IM25:IN25)</f>
        <v>135</v>
      </c>
      <c r="S30" s="21">
        <f t="shared" si="6"/>
        <v>73.3695652173913</v>
      </c>
      <c r="T30" s="20">
        <f>SUM(CALCULATION!IP25:IQ25)</f>
        <v>27</v>
      </c>
      <c r="U30" s="21">
        <f t="shared" si="7"/>
        <v>64.2857142857143</v>
      </c>
      <c r="V30" s="56">
        <f>SUM(CALCULATION!JF25:JG25)</f>
        <v>110</v>
      </c>
      <c r="W30" s="21">
        <f t="shared" si="10"/>
        <v>54.726368159204</v>
      </c>
      <c r="X30" s="20">
        <f>SUM(CALCULATION!IV25:IZ25)</f>
        <v>26</v>
      </c>
      <c r="Y30" s="21">
        <f t="shared" si="12"/>
        <v>78.7878787878788</v>
      </c>
    </row>
    <row r="31" ht="13" customHeight="1" spans="1:25">
      <c r="A31" s="13">
        <v>26</v>
      </c>
      <c r="B31" s="18">
        <v>26</v>
      </c>
      <c r="C31" s="28" t="s">
        <v>47</v>
      </c>
      <c r="D31" s="20">
        <f>SUM(CALCULATION!HR26:HS26)</f>
        <v>140</v>
      </c>
      <c r="E31" s="21">
        <f t="shared" si="0"/>
        <v>68.6274509803922</v>
      </c>
      <c r="F31" s="56">
        <f>SUM(CALCULATION!JB26:JC26)</f>
        <v>104</v>
      </c>
      <c r="G31" s="21">
        <f t="shared" si="13"/>
        <v>90.4347826086957</v>
      </c>
      <c r="H31" s="20">
        <f>SUM(CALCULATION!HX26:HY26)</f>
        <v>119</v>
      </c>
      <c r="I31" s="21">
        <f t="shared" si="1"/>
        <v>68</v>
      </c>
      <c r="J31" s="20">
        <f>SUM(CALCULATION!IA26:IB26)</f>
        <v>43</v>
      </c>
      <c r="K31" s="21">
        <f t="shared" si="2"/>
        <v>76.7857142857143</v>
      </c>
      <c r="L31" s="20">
        <f>SUM(CALCULATION!ID26:IE26)</f>
        <v>176</v>
      </c>
      <c r="M31" s="21">
        <f t="shared" si="3"/>
        <v>73.6401673640167</v>
      </c>
      <c r="N31" s="20">
        <f>SUM(CALCULATION!IG26:IH26)</f>
        <v>152</v>
      </c>
      <c r="O31" s="21">
        <f t="shared" si="4"/>
        <v>74.5098039215686</v>
      </c>
      <c r="P31" s="20">
        <f>SUM(CALCULATION!IJ26:IK26)</f>
        <v>70</v>
      </c>
      <c r="Q31" s="21">
        <f t="shared" si="11"/>
        <v>94.5945945945946</v>
      </c>
      <c r="R31" s="20">
        <f>SUM(CALCULATION!IM26:IN26)</f>
        <v>128</v>
      </c>
      <c r="S31" s="21">
        <f t="shared" si="6"/>
        <v>69.5652173913043</v>
      </c>
      <c r="T31" s="20">
        <f>SUM(CALCULATION!IP26:IQ26)</f>
        <v>27</v>
      </c>
      <c r="U31" s="21">
        <f t="shared" si="7"/>
        <v>64.2857142857143</v>
      </c>
      <c r="V31" s="56">
        <f>SUM(CALCULATION!JF26:JG26)</f>
        <v>147</v>
      </c>
      <c r="W31" s="21">
        <f t="shared" si="10"/>
        <v>73.134328358209</v>
      </c>
      <c r="X31" s="20">
        <f>SUM(CALCULATION!IV26:IZ26)</f>
        <v>29</v>
      </c>
      <c r="Y31" s="21">
        <f t="shared" si="12"/>
        <v>87.8787878787879</v>
      </c>
    </row>
    <row r="32" ht="13" customHeight="1" spans="1:25">
      <c r="A32" s="13">
        <v>27</v>
      </c>
      <c r="B32" s="18">
        <v>27</v>
      </c>
      <c r="C32" s="19" t="s">
        <v>48</v>
      </c>
      <c r="D32" s="20">
        <f>SUM(CALCULATION!HR27:HS27)</f>
        <v>166</v>
      </c>
      <c r="E32" s="21">
        <f t="shared" si="0"/>
        <v>81.3725490196078</v>
      </c>
      <c r="F32" s="56">
        <f>SUM(CALCULATION!JB27:JC27)</f>
        <v>109</v>
      </c>
      <c r="G32" s="21">
        <f t="shared" si="13"/>
        <v>94.7826086956522</v>
      </c>
      <c r="H32" s="20">
        <f>SUM(CALCULATION!HX27:HY27)</f>
        <v>129</v>
      </c>
      <c r="I32" s="21">
        <f t="shared" si="1"/>
        <v>73.7142857142857</v>
      </c>
      <c r="J32" s="20">
        <f>SUM(CALCULATION!IA27:IB27)</f>
        <v>46</v>
      </c>
      <c r="K32" s="21">
        <f t="shared" si="2"/>
        <v>82.1428571428571</v>
      </c>
      <c r="L32" s="20">
        <f>SUM(CALCULATION!ID27:IE27)</f>
        <v>184</v>
      </c>
      <c r="M32" s="21">
        <f t="shared" si="3"/>
        <v>76.9874476987448</v>
      </c>
      <c r="N32" s="20">
        <f>SUM(CALCULATION!IG27:IH27)</f>
        <v>172</v>
      </c>
      <c r="O32" s="21">
        <f t="shared" si="4"/>
        <v>84.3137254901961</v>
      </c>
      <c r="P32" s="20">
        <f>SUM(CALCULATION!IJ27:IK27)</f>
        <v>72</v>
      </c>
      <c r="Q32" s="21">
        <f t="shared" si="11"/>
        <v>97.2972972972973</v>
      </c>
      <c r="R32" s="20">
        <f>SUM(CALCULATION!IM27:IN27)</f>
        <v>149</v>
      </c>
      <c r="S32" s="21">
        <f t="shared" si="6"/>
        <v>80.9782608695652</v>
      </c>
      <c r="T32" s="20">
        <f>SUM(CALCULATION!IP27:IQ27)</f>
        <v>32</v>
      </c>
      <c r="U32" s="21">
        <f t="shared" si="7"/>
        <v>76.1904761904762</v>
      </c>
      <c r="V32" s="56">
        <f>SUM(CALCULATION!JF27:JG27)</f>
        <v>170</v>
      </c>
      <c r="W32" s="21">
        <f t="shared" si="10"/>
        <v>84.5771144278607</v>
      </c>
      <c r="X32" s="20">
        <f>SUM(CALCULATION!IV27:IZ27)</f>
        <v>26</v>
      </c>
      <c r="Y32" s="21">
        <f t="shared" si="12"/>
        <v>78.7878787878788</v>
      </c>
    </row>
    <row r="33" ht="13" customHeight="1" spans="1:25">
      <c r="A33" s="13">
        <v>28</v>
      </c>
      <c r="B33" s="18">
        <v>28</v>
      </c>
      <c r="C33" s="22" t="s">
        <v>49</v>
      </c>
      <c r="D33" s="20">
        <f>SUM(CALCULATION!HR28:HS28)</f>
        <v>175</v>
      </c>
      <c r="E33" s="21">
        <f t="shared" si="0"/>
        <v>85.7843137254902</v>
      </c>
      <c r="F33" s="56">
        <f>SUM(CALCULATION!JB28:JC28)</f>
        <v>103</v>
      </c>
      <c r="G33" s="21">
        <f t="shared" si="13"/>
        <v>89.5652173913044</v>
      </c>
      <c r="H33" s="20">
        <f>SUM(CALCULATION!HX28:HY28)</f>
        <v>136</v>
      </c>
      <c r="I33" s="21">
        <f t="shared" si="1"/>
        <v>77.7142857142857</v>
      </c>
      <c r="J33" s="20">
        <f>SUM(CALCULATION!IA28:IB28)</f>
        <v>51</v>
      </c>
      <c r="K33" s="21">
        <f t="shared" si="2"/>
        <v>91.0714285714286</v>
      </c>
      <c r="L33" s="20">
        <f>SUM(CALCULATION!ID28:IE28)</f>
        <v>195</v>
      </c>
      <c r="M33" s="21">
        <f t="shared" si="3"/>
        <v>81.5899581589958</v>
      </c>
      <c r="N33" s="20">
        <f>SUM(CALCULATION!IG28:IH28)</f>
        <v>179</v>
      </c>
      <c r="O33" s="21">
        <f t="shared" si="4"/>
        <v>87.7450980392157</v>
      </c>
      <c r="P33" s="20">
        <f>SUM(CALCULATION!IJ28:IK28)</f>
        <v>72</v>
      </c>
      <c r="Q33" s="21">
        <f t="shared" si="11"/>
        <v>97.2972972972973</v>
      </c>
      <c r="R33" s="20">
        <f>SUM(CALCULATION!IM28:IN28)</f>
        <v>158</v>
      </c>
      <c r="S33" s="21">
        <f t="shared" si="6"/>
        <v>85.8695652173913</v>
      </c>
      <c r="T33" s="20">
        <f>SUM(CALCULATION!IP28:IQ28)</f>
        <v>31</v>
      </c>
      <c r="U33" s="21">
        <f t="shared" si="7"/>
        <v>73.8095238095238</v>
      </c>
      <c r="V33" s="56">
        <f>SUM(CALCULATION!JF28:JG28)</f>
        <v>175</v>
      </c>
      <c r="W33" s="21">
        <f t="shared" si="10"/>
        <v>87.0646766169154</v>
      </c>
      <c r="X33" s="20">
        <f>SUM(CALCULATION!IV28:IZ28)</f>
        <v>31</v>
      </c>
      <c r="Y33" s="21">
        <f t="shared" si="12"/>
        <v>93.9393939393939</v>
      </c>
    </row>
    <row r="34" ht="13" customHeight="1" spans="1:25">
      <c r="A34" s="13">
        <v>29</v>
      </c>
      <c r="B34" s="18">
        <v>29</v>
      </c>
      <c r="C34" s="22" t="s">
        <v>50</v>
      </c>
      <c r="D34" s="20">
        <f>SUM(CALCULATION!HR29:HS29)</f>
        <v>178</v>
      </c>
      <c r="E34" s="21">
        <f t="shared" si="0"/>
        <v>87.2549019607843</v>
      </c>
      <c r="F34" s="56">
        <f>SUM(CALCULATION!JB29:JC29)</f>
        <v>108</v>
      </c>
      <c r="G34" s="21">
        <f t="shared" si="13"/>
        <v>93.9130434782609</v>
      </c>
      <c r="H34" s="20">
        <f>SUM(CALCULATION!HX29:HY29)</f>
        <v>149</v>
      </c>
      <c r="I34" s="21">
        <f t="shared" si="1"/>
        <v>85.1428571428571</v>
      </c>
      <c r="J34" s="20">
        <f>SUM(CALCULATION!IA29:IB29)</f>
        <v>51</v>
      </c>
      <c r="K34" s="21">
        <f t="shared" si="2"/>
        <v>91.0714285714286</v>
      </c>
      <c r="L34" s="20">
        <f>SUM(CALCULATION!ID29:IE29)</f>
        <v>211</v>
      </c>
      <c r="M34" s="21">
        <f t="shared" si="3"/>
        <v>88.2845188284519</v>
      </c>
      <c r="N34" s="20">
        <f>SUM(CALCULATION!IG29:IH29)</f>
        <v>185</v>
      </c>
      <c r="O34" s="21">
        <f t="shared" si="4"/>
        <v>90.6862745098039</v>
      </c>
      <c r="P34" s="20">
        <f>SUM(CALCULATION!IJ29:IK29)</f>
        <v>72</v>
      </c>
      <c r="Q34" s="21">
        <f t="shared" si="11"/>
        <v>97.2972972972973</v>
      </c>
      <c r="R34" s="20">
        <f>SUM(CALCULATION!IM29:IN29)</f>
        <v>159</v>
      </c>
      <c r="S34" s="21">
        <f t="shared" si="6"/>
        <v>86.4130434782609</v>
      </c>
      <c r="T34" s="20">
        <f>SUM(CALCULATION!IP29:IQ29)</f>
        <v>36</v>
      </c>
      <c r="U34" s="21">
        <f t="shared" si="7"/>
        <v>85.7142857142857</v>
      </c>
      <c r="V34" s="56">
        <f>SUM(CALCULATION!JF29:JG29)</f>
        <v>167</v>
      </c>
      <c r="W34" s="21">
        <f t="shared" si="10"/>
        <v>83.0845771144279</v>
      </c>
      <c r="X34" s="20">
        <f>SUM(CALCULATION!IV29:IZ29)</f>
        <v>29</v>
      </c>
      <c r="Y34" s="21">
        <f t="shared" si="12"/>
        <v>87.8787878787879</v>
      </c>
    </row>
    <row r="35" ht="13" customHeight="1" spans="1:25">
      <c r="A35" s="13">
        <v>30</v>
      </c>
      <c r="B35" s="18">
        <v>30</v>
      </c>
      <c r="C35" s="29" t="s">
        <v>51</v>
      </c>
      <c r="D35" s="20">
        <f>SUM(CALCULATION!HR30:HS30)</f>
        <v>175</v>
      </c>
      <c r="E35" s="21">
        <f t="shared" si="0"/>
        <v>85.7843137254902</v>
      </c>
      <c r="F35" s="56">
        <f>SUM(CALCULATION!JB30:JC30)</f>
        <v>106</v>
      </c>
      <c r="G35" s="21">
        <f t="shared" si="13"/>
        <v>92.1739130434783</v>
      </c>
      <c r="H35" s="20">
        <f>SUM(CALCULATION!HX30:HY30)</f>
        <v>147</v>
      </c>
      <c r="I35" s="21">
        <f t="shared" si="1"/>
        <v>84</v>
      </c>
      <c r="J35" s="20">
        <f>SUM(CALCULATION!IA30:IB30)</f>
        <v>50</v>
      </c>
      <c r="K35" s="21">
        <f t="shared" si="2"/>
        <v>89.2857142857143</v>
      </c>
      <c r="L35" s="20">
        <f>SUM(CALCULATION!ID30:IE30)</f>
        <v>201</v>
      </c>
      <c r="M35" s="21">
        <f t="shared" si="3"/>
        <v>84.1004184100418</v>
      </c>
      <c r="N35" s="20">
        <f>SUM(CALCULATION!IG30:IH30)</f>
        <v>187</v>
      </c>
      <c r="O35" s="21">
        <f t="shared" si="4"/>
        <v>91.6666666666667</v>
      </c>
      <c r="P35" s="20">
        <f>SUM(CALCULATION!IJ30:IK30)</f>
        <v>72</v>
      </c>
      <c r="Q35" s="21">
        <f t="shared" si="11"/>
        <v>97.2972972972973</v>
      </c>
      <c r="R35" s="20">
        <f>SUM(CALCULATION!IM30:IN30)</f>
        <v>170</v>
      </c>
      <c r="S35" s="21">
        <f t="shared" si="6"/>
        <v>92.3913043478261</v>
      </c>
      <c r="T35" s="20">
        <f>SUM(CALCULATION!IP30:IQ30)</f>
        <v>37</v>
      </c>
      <c r="U35" s="21">
        <f t="shared" si="7"/>
        <v>88.0952380952381</v>
      </c>
      <c r="V35" s="56">
        <f>SUM(CALCULATION!JF30:JG30)</f>
        <v>174</v>
      </c>
      <c r="W35" s="21">
        <f t="shared" si="10"/>
        <v>86.5671641791045</v>
      </c>
      <c r="X35" s="20">
        <f>SUM(CALCULATION!IV30:IZ30)</f>
        <v>31</v>
      </c>
      <c r="Y35" s="21">
        <f t="shared" si="12"/>
        <v>93.9393939393939</v>
      </c>
    </row>
    <row r="36" ht="13" customHeight="1" spans="1:25">
      <c r="A36" s="13">
        <v>31</v>
      </c>
      <c r="B36" s="18">
        <v>31</v>
      </c>
      <c r="C36" s="22" t="s">
        <v>52</v>
      </c>
      <c r="D36" s="20">
        <f>SUM(CALCULATION!HR31:HS31)</f>
        <v>187</v>
      </c>
      <c r="E36" s="21">
        <f t="shared" si="0"/>
        <v>91.6666666666667</v>
      </c>
      <c r="F36" s="56">
        <f>SUM(CALCULATION!JB31:JC31)</f>
        <v>115</v>
      </c>
      <c r="G36" s="21">
        <f t="shared" ref="G27:G63" si="14">F36/118*100</f>
        <v>97.4576271186441</v>
      </c>
      <c r="H36" s="20">
        <f>SUM(CALCULATION!HX31:HY31)</f>
        <v>156</v>
      </c>
      <c r="I36" s="21">
        <f t="shared" si="1"/>
        <v>89.1428571428571</v>
      </c>
      <c r="J36" s="20">
        <f>SUM(CALCULATION!IA31:IB31)</f>
        <v>49</v>
      </c>
      <c r="K36" s="21">
        <f t="shared" ref="K36:K63" si="15">J36/55*100</f>
        <v>89.0909090909091</v>
      </c>
      <c r="L36" s="20">
        <f>SUM(CALCULATION!ID31:IE31)</f>
        <v>218</v>
      </c>
      <c r="M36" s="21">
        <f t="shared" si="3"/>
        <v>91.2133891213389</v>
      </c>
      <c r="N36" s="20">
        <f>SUM(CALCULATION!IG31:IH31)</f>
        <v>192</v>
      </c>
      <c r="O36" s="21">
        <f t="shared" si="4"/>
        <v>94.1176470588235</v>
      </c>
      <c r="P36" s="20">
        <f>SUM(CALCULATION!IJ31:IK31)</f>
        <v>72</v>
      </c>
      <c r="Q36" s="21">
        <f t="shared" ref="Q36:Q45" si="16">P36/76*100</f>
        <v>94.7368421052632</v>
      </c>
      <c r="R36" s="20">
        <f>SUM(CALCULATION!IM31:IN31)</f>
        <v>165</v>
      </c>
      <c r="S36" s="21">
        <f t="shared" si="6"/>
        <v>89.6739130434783</v>
      </c>
      <c r="T36" s="20">
        <f>SUM(CALCULATION!IP31:IQ31)</f>
        <v>39</v>
      </c>
      <c r="U36" s="21">
        <f t="shared" si="7"/>
        <v>92.8571428571429</v>
      </c>
      <c r="V36" s="56">
        <f>SUM(CALCULATION!JF31:JG31)</f>
        <v>182</v>
      </c>
      <c r="W36" s="21">
        <f t="shared" si="10"/>
        <v>90.547263681592</v>
      </c>
      <c r="X36" s="20">
        <f>SUM(CALCULATION!IV31:IZ31)</f>
        <v>32</v>
      </c>
      <c r="Y36" s="21">
        <f t="shared" si="12"/>
        <v>96.969696969697</v>
      </c>
    </row>
    <row r="37" ht="13" customHeight="1" spans="1:25">
      <c r="A37" s="13">
        <v>32</v>
      </c>
      <c r="B37" s="18">
        <v>32</v>
      </c>
      <c r="C37" s="22" t="s">
        <v>53</v>
      </c>
      <c r="D37" s="20">
        <f>SUM(CALCULATION!HR32:HS32)</f>
        <v>53</v>
      </c>
      <c r="E37" s="21">
        <f t="shared" si="0"/>
        <v>25.9803921568627</v>
      </c>
      <c r="F37" s="56">
        <f>SUM(CALCULATION!JB32:JC32)</f>
        <v>44</v>
      </c>
      <c r="G37" s="21">
        <f t="shared" si="14"/>
        <v>37.2881355932203</v>
      </c>
      <c r="H37" s="20">
        <f>SUM(CALCULATION!HX32:HY32)</f>
        <v>57</v>
      </c>
      <c r="I37" s="21">
        <f t="shared" si="1"/>
        <v>32.5714285714286</v>
      </c>
      <c r="J37" s="20">
        <f>SUM(CALCULATION!IA32:IB32)</f>
        <v>22</v>
      </c>
      <c r="K37" s="21">
        <f t="shared" si="15"/>
        <v>40</v>
      </c>
      <c r="L37" s="20">
        <f>SUM(CALCULATION!ID32:IE32)</f>
        <v>61</v>
      </c>
      <c r="M37" s="21">
        <f t="shared" si="3"/>
        <v>25.5230125523013</v>
      </c>
      <c r="N37" s="20">
        <f>SUM(CALCULATION!IG32:IH32)</f>
        <v>55</v>
      </c>
      <c r="O37" s="21">
        <f t="shared" si="4"/>
        <v>26.9607843137255</v>
      </c>
      <c r="P37" s="20">
        <f>SUM(CALCULATION!IJ32:IK32)</f>
        <v>31</v>
      </c>
      <c r="Q37" s="21">
        <f t="shared" si="16"/>
        <v>40.7894736842105</v>
      </c>
      <c r="R37" s="20">
        <f>SUM(CALCULATION!IM32:IN32)</f>
        <v>49</v>
      </c>
      <c r="S37" s="21">
        <f t="shared" si="6"/>
        <v>26.6304347826087</v>
      </c>
      <c r="T37" s="20">
        <f>SUM(CALCULATION!IP32:IQ32)</f>
        <v>18</v>
      </c>
      <c r="U37" s="21">
        <f t="shared" si="7"/>
        <v>42.8571428571429</v>
      </c>
      <c r="V37" s="56">
        <f>SUM(CALCULATION!JF32:JG32)</f>
        <v>59</v>
      </c>
      <c r="W37" s="21">
        <f t="shared" si="10"/>
        <v>29.3532338308458</v>
      </c>
      <c r="X37" s="20">
        <f>SUM(CALCULATION!IV32:IZ32)</f>
        <v>22</v>
      </c>
      <c r="Y37" s="21">
        <f t="shared" si="12"/>
        <v>66.6666666666667</v>
      </c>
    </row>
    <row r="38" ht="13" customHeight="1" spans="1:25">
      <c r="A38" s="13">
        <v>33</v>
      </c>
      <c r="B38" s="18">
        <v>33</v>
      </c>
      <c r="C38" s="22" t="s">
        <v>54</v>
      </c>
      <c r="D38" s="20">
        <f>SUM(CALCULATION!HR33:HS33)</f>
        <v>192</v>
      </c>
      <c r="E38" s="21">
        <f t="shared" si="0"/>
        <v>94.1176470588235</v>
      </c>
      <c r="F38" s="56">
        <f>SUM(CALCULATION!JB33:JC33)</f>
        <v>108</v>
      </c>
      <c r="G38" s="21">
        <f t="shared" si="14"/>
        <v>91.5254237288136</v>
      </c>
      <c r="H38" s="20">
        <f>SUM(CALCULATION!HX33:HY33)</f>
        <v>157</v>
      </c>
      <c r="I38" s="21">
        <f t="shared" si="1"/>
        <v>89.7142857142857</v>
      </c>
      <c r="J38" s="20">
        <f>SUM(CALCULATION!IA33:IB33)</f>
        <v>50</v>
      </c>
      <c r="K38" s="21">
        <f t="shared" si="15"/>
        <v>90.9090909090909</v>
      </c>
      <c r="L38" s="20">
        <f>SUM(CALCULATION!ID33:IE33)</f>
        <v>217</v>
      </c>
      <c r="M38" s="21">
        <f t="shared" si="3"/>
        <v>90.7949790794979</v>
      </c>
      <c r="N38" s="20">
        <f>SUM(CALCULATION!IG33:IH33)</f>
        <v>193</v>
      </c>
      <c r="O38" s="21">
        <f t="shared" si="4"/>
        <v>94.6078431372549</v>
      </c>
      <c r="P38" s="20">
        <f>SUM(CALCULATION!IJ33:IK33)</f>
        <v>73</v>
      </c>
      <c r="Q38" s="21">
        <f t="shared" si="16"/>
        <v>96.0526315789474</v>
      </c>
      <c r="R38" s="20">
        <f>SUM(CALCULATION!IM33:IN33)</f>
        <v>169</v>
      </c>
      <c r="S38" s="21">
        <f t="shared" si="6"/>
        <v>91.8478260869565</v>
      </c>
      <c r="T38" s="20">
        <f>SUM(CALCULATION!IP33:IQ33)</f>
        <v>39</v>
      </c>
      <c r="U38" s="21">
        <f t="shared" si="7"/>
        <v>92.8571428571429</v>
      </c>
      <c r="V38" s="56">
        <f>SUM(CALCULATION!JF33:JG33)</f>
        <v>181</v>
      </c>
      <c r="W38" s="21">
        <f t="shared" si="10"/>
        <v>90.0497512437811</v>
      </c>
      <c r="X38" s="20">
        <f>SUM(CALCULATION!IV33:IZ33)</f>
        <v>29</v>
      </c>
      <c r="Y38" s="21">
        <f t="shared" si="12"/>
        <v>87.8787878787879</v>
      </c>
    </row>
    <row r="39" ht="13" customHeight="1" spans="1:25">
      <c r="A39" s="13">
        <v>34</v>
      </c>
      <c r="B39" s="18">
        <v>34</v>
      </c>
      <c r="C39" s="22" t="s">
        <v>55</v>
      </c>
      <c r="D39" s="20">
        <f>SUM(CALCULATION!HR34:HS34)</f>
        <v>176</v>
      </c>
      <c r="E39" s="21">
        <f t="shared" si="0"/>
        <v>86.2745098039216</v>
      </c>
      <c r="F39" s="56">
        <f>SUM(CALCULATION!JB34:JC34)</f>
        <v>104</v>
      </c>
      <c r="G39" s="21">
        <f t="shared" si="14"/>
        <v>88.135593220339</v>
      </c>
      <c r="H39" s="20">
        <f>SUM(CALCULATION!HX34:HY34)</f>
        <v>146</v>
      </c>
      <c r="I39" s="21">
        <f t="shared" si="1"/>
        <v>83.4285714285714</v>
      </c>
      <c r="J39" s="20">
        <f>SUM(CALCULATION!IA34:IB34)</f>
        <v>48</v>
      </c>
      <c r="K39" s="21">
        <f t="shared" si="15"/>
        <v>87.2727272727273</v>
      </c>
      <c r="L39" s="20">
        <f>SUM(CALCULATION!ID34:IE34)</f>
        <v>192</v>
      </c>
      <c r="M39" s="21">
        <f t="shared" si="3"/>
        <v>80.3347280334728</v>
      </c>
      <c r="N39" s="20">
        <f>SUM(CALCULATION!IG34:IH34)</f>
        <v>176</v>
      </c>
      <c r="O39" s="21">
        <f t="shared" si="4"/>
        <v>86.2745098039216</v>
      </c>
      <c r="P39" s="20">
        <f>SUM(CALCULATION!IJ34:IK34)</f>
        <v>70</v>
      </c>
      <c r="Q39" s="21">
        <f t="shared" si="16"/>
        <v>92.1052631578947</v>
      </c>
      <c r="R39" s="20">
        <f>SUM(CALCULATION!IM34:IN34)</f>
        <v>156</v>
      </c>
      <c r="S39" s="21">
        <f t="shared" si="6"/>
        <v>84.7826086956522</v>
      </c>
      <c r="T39" s="20">
        <f>SUM(CALCULATION!IP34:IQ34)</f>
        <v>34</v>
      </c>
      <c r="U39" s="21">
        <f t="shared" si="7"/>
        <v>80.9523809523809</v>
      </c>
      <c r="V39" s="56">
        <f>SUM(CALCULATION!JF34:JG34)</f>
        <v>172</v>
      </c>
      <c r="W39" s="21">
        <f t="shared" ref="W39:W63" si="17">V39/201*100</f>
        <v>85.5721393034826</v>
      </c>
      <c r="X39" s="20">
        <f>SUM(CALCULATION!IV34:IZ34)</f>
        <v>29</v>
      </c>
      <c r="Y39" s="21">
        <f t="shared" si="12"/>
        <v>87.8787878787879</v>
      </c>
    </row>
    <row r="40" ht="13" customHeight="1" spans="1:25">
      <c r="A40" s="13">
        <v>35</v>
      </c>
      <c r="B40" s="18">
        <v>35</v>
      </c>
      <c r="C40" s="22" t="s">
        <v>56</v>
      </c>
      <c r="D40" s="20">
        <f>SUM(CALCULATION!HR35:HS35)</f>
        <v>199</v>
      </c>
      <c r="E40" s="21">
        <f t="shared" si="0"/>
        <v>97.5490196078431</v>
      </c>
      <c r="F40" s="56">
        <f>SUM(CALCULATION!JB35:JC35)</f>
        <v>116</v>
      </c>
      <c r="G40" s="21">
        <f t="shared" si="14"/>
        <v>98.3050847457627</v>
      </c>
      <c r="H40" s="20">
        <f>SUM(CALCULATION!HX35:HY35)</f>
        <v>161</v>
      </c>
      <c r="I40" s="21">
        <f t="shared" si="1"/>
        <v>92</v>
      </c>
      <c r="J40" s="20">
        <f>SUM(CALCULATION!IA35:IB35)</f>
        <v>53</v>
      </c>
      <c r="K40" s="21">
        <f t="shared" si="15"/>
        <v>96.3636363636364</v>
      </c>
      <c r="L40" s="20">
        <f>SUM(CALCULATION!ID35:IE35)</f>
        <v>233</v>
      </c>
      <c r="M40" s="21">
        <f t="shared" si="3"/>
        <v>97.489539748954</v>
      </c>
      <c r="N40" s="20">
        <f>SUM(CALCULATION!IG35:IH35)</f>
        <v>202</v>
      </c>
      <c r="O40" s="21">
        <f t="shared" si="4"/>
        <v>99.0196078431373</v>
      </c>
      <c r="P40" s="20">
        <f>SUM(CALCULATION!IJ35:IK35)</f>
        <v>76</v>
      </c>
      <c r="Q40" s="21">
        <f t="shared" si="16"/>
        <v>100</v>
      </c>
      <c r="R40" s="20">
        <f>SUM(CALCULATION!IM35:IN35)</f>
        <v>177</v>
      </c>
      <c r="S40" s="21">
        <f t="shared" si="6"/>
        <v>96.195652173913</v>
      </c>
      <c r="T40" s="20">
        <f>SUM(CALCULATION!IP35:IQ35)</f>
        <v>42</v>
      </c>
      <c r="U40" s="21">
        <f t="shared" si="7"/>
        <v>100</v>
      </c>
      <c r="V40" s="56">
        <f>SUM(CALCULATION!JF35:JG35)</f>
        <v>193</v>
      </c>
      <c r="W40" s="21">
        <f t="shared" si="17"/>
        <v>96.0199004975124</v>
      </c>
      <c r="X40" s="20">
        <f>SUM(CALCULATION!IV35:IZ35)</f>
        <v>31</v>
      </c>
      <c r="Y40" s="21">
        <f t="shared" si="12"/>
        <v>93.9393939393939</v>
      </c>
    </row>
    <row r="41" ht="13" customHeight="1" spans="1:25">
      <c r="A41" s="13">
        <v>36</v>
      </c>
      <c r="B41" s="18">
        <v>36</v>
      </c>
      <c r="C41" s="22" t="s">
        <v>57</v>
      </c>
      <c r="D41" s="20">
        <f>SUM(CALCULATION!HR36:HS36)</f>
        <v>137</v>
      </c>
      <c r="E41" s="21">
        <f t="shared" si="0"/>
        <v>67.156862745098</v>
      </c>
      <c r="F41" s="56">
        <f>SUM(CALCULATION!JB36:JC36)</f>
        <v>96</v>
      </c>
      <c r="G41" s="21">
        <f t="shared" si="14"/>
        <v>81.3559322033898</v>
      </c>
      <c r="H41" s="20">
        <f>SUM(CALCULATION!HX36:HY36)</f>
        <v>136</v>
      </c>
      <c r="I41" s="21">
        <f t="shared" si="1"/>
        <v>77.7142857142857</v>
      </c>
      <c r="J41" s="20">
        <f>SUM(CALCULATION!IA36:IB36)</f>
        <v>50</v>
      </c>
      <c r="K41" s="21">
        <f t="shared" si="15"/>
        <v>90.9090909090909</v>
      </c>
      <c r="L41" s="20">
        <f>SUM(CALCULATION!ID36:IE36)</f>
        <v>189</v>
      </c>
      <c r="M41" s="21">
        <f t="shared" si="3"/>
        <v>79.0794979079498</v>
      </c>
      <c r="N41" s="20">
        <f>SUM(CALCULATION!IG36:IH36)</f>
        <v>177</v>
      </c>
      <c r="O41" s="21">
        <f t="shared" si="4"/>
        <v>86.7647058823529</v>
      </c>
      <c r="P41" s="20">
        <f>SUM(CALCULATION!IJ36:IK36)</f>
        <v>68</v>
      </c>
      <c r="Q41" s="21">
        <f t="shared" si="16"/>
        <v>89.4736842105263</v>
      </c>
      <c r="R41" s="20">
        <f>SUM(CALCULATION!IM36:IN36)</f>
        <v>141</v>
      </c>
      <c r="S41" s="21">
        <f t="shared" si="6"/>
        <v>76.6304347826087</v>
      </c>
      <c r="T41" s="20">
        <f>SUM(CALCULATION!IP36:IQ36)</f>
        <v>34</v>
      </c>
      <c r="U41" s="21">
        <f t="shared" si="7"/>
        <v>80.9523809523809</v>
      </c>
      <c r="V41" s="56">
        <f>SUM(CALCULATION!JF36:JG36)</f>
        <v>135</v>
      </c>
      <c r="W41" s="21">
        <f t="shared" si="17"/>
        <v>67.1641791044776</v>
      </c>
      <c r="X41" s="20">
        <f>SUM(CALCULATION!IV36:IZ36)</f>
        <v>28</v>
      </c>
      <c r="Y41" s="21">
        <f t="shared" si="12"/>
        <v>84.8484848484848</v>
      </c>
    </row>
    <row r="42" ht="13" customHeight="1" spans="1:25">
      <c r="A42" s="13">
        <v>37</v>
      </c>
      <c r="B42" s="18">
        <v>37</v>
      </c>
      <c r="C42" s="22" t="s">
        <v>58</v>
      </c>
      <c r="D42" s="20">
        <f>SUM(CALCULATION!HR37:HS37)</f>
        <v>189</v>
      </c>
      <c r="E42" s="21">
        <f t="shared" si="0"/>
        <v>92.6470588235294</v>
      </c>
      <c r="F42" s="56">
        <f>SUM(CALCULATION!JB37:JC37)</f>
        <v>114</v>
      </c>
      <c r="G42" s="21">
        <f t="shared" si="14"/>
        <v>96.6101694915254</v>
      </c>
      <c r="H42" s="20">
        <f>SUM(CALCULATION!HX37:HY37)</f>
        <v>155</v>
      </c>
      <c r="I42" s="21">
        <f t="shared" si="1"/>
        <v>88.5714285714286</v>
      </c>
      <c r="J42" s="20">
        <f>SUM(CALCULATION!IA37:IB37)</f>
        <v>53</v>
      </c>
      <c r="K42" s="21">
        <f t="shared" si="15"/>
        <v>96.3636363636364</v>
      </c>
      <c r="L42" s="20">
        <f>SUM(CALCULATION!ID37:IE37)</f>
        <v>206</v>
      </c>
      <c r="M42" s="21">
        <f t="shared" si="3"/>
        <v>86.1924686192469</v>
      </c>
      <c r="N42" s="20">
        <f>SUM(CALCULATION!IG37:IH37)</f>
        <v>189</v>
      </c>
      <c r="O42" s="21">
        <f t="shared" si="4"/>
        <v>92.6470588235294</v>
      </c>
      <c r="P42" s="20">
        <f>SUM(CALCULATION!IJ37:IK37)</f>
        <v>74</v>
      </c>
      <c r="Q42" s="21">
        <f t="shared" si="16"/>
        <v>97.3684210526316</v>
      </c>
      <c r="R42" s="20">
        <f>SUM(CALCULATION!IM37:IN37)</f>
        <v>170</v>
      </c>
      <c r="S42" s="21">
        <f t="shared" si="6"/>
        <v>92.3913043478261</v>
      </c>
      <c r="T42" s="20">
        <f>SUM(CALCULATION!IP37:IQ37)</f>
        <v>40</v>
      </c>
      <c r="U42" s="21">
        <f t="shared" si="7"/>
        <v>95.2380952380952</v>
      </c>
      <c r="V42" s="56">
        <f>SUM(CALCULATION!JF37:JG37)</f>
        <v>183</v>
      </c>
      <c r="W42" s="21">
        <f t="shared" si="17"/>
        <v>91.044776119403</v>
      </c>
      <c r="X42" s="20">
        <f>SUM(CALCULATION!IV37:IZ37)</f>
        <v>30</v>
      </c>
      <c r="Y42" s="21">
        <f t="shared" si="12"/>
        <v>90.9090909090909</v>
      </c>
    </row>
    <row r="43" ht="13" customHeight="1" spans="1:25">
      <c r="A43" s="13">
        <v>38</v>
      </c>
      <c r="B43" s="18">
        <v>38</v>
      </c>
      <c r="C43" s="22" t="s">
        <v>59</v>
      </c>
      <c r="D43" s="20">
        <f>SUM(CALCULATION!HR38:HS38)</f>
        <v>193</v>
      </c>
      <c r="E43" s="21">
        <f t="shared" si="0"/>
        <v>94.6078431372549</v>
      </c>
      <c r="F43" s="56">
        <f>SUM(CALCULATION!JB38:JC38)</f>
        <v>115</v>
      </c>
      <c r="G43" s="21">
        <f t="shared" si="14"/>
        <v>97.4576271186441</v>
      </c>
      <c r="H43" s="20">
        <f>SUM(CALCULATION!HX38:HY38)</f>
        <v>162</v>
      </c>
      <c r="I43" s="21">
        <f t="shared" si="1"/>
        <v>92.5714285714286</v>
      </c>
      <c r="J43" s="20">
        <f>SUM(CALCULATION!IA38:IB38)</f>
        <v>55</v>
      </c>
      <c r="K43" s="21">
        <f t="shared" si="15"/>
        <v>100</v>
      </c>
      <c r="L43" s="20">
        <f>SUM(CALCULATION!ID38:IE38)</f>
        <v>235</v>
      </c>
      <c r="M43" s="21">
        <f t="shared" si="3"/>
        <v>98.326359832636</v>
      </c>
      <c r="N43" s="20">
        <f>SUM(CALCULATION!IG38:IH38)</f>
        <v>197</v>
      </c>
      <c r="O43" s="21">
        <f t="shared" si="4"/>
        <v>96.5686274509804</v>
      </c>
      <c r="P43" s="20">
        <f>SUM(CALCULATION!IJ38:IK38)</f>
        <v>74</v>
      </c>
      <c r="Q43" s="21">
        <f t="shared" si="16"/>
        <v>97.3684210526316</v>
      </c>
      <c r="R43" s="20">
        <f>SUM(CALCULATION!IM38:IN38)</f>
        <v>176</v>
      </c>
      <c r="S43" s="21">
        <f t="shared" si="6"/>
        <v>95.6521739130435</v>
      </c>
      <c r="T43" s="20">
        <f>SUM(CALCULATION!IP38:IQ38)</f>
        <v>41</v>
      </c>
      <c r="U43" s="21">
        <f t="shared" si="7"/>
        <v>97.6190476190476</v>
      </c>
      <c r="V43" s="56">
        <f>SUM(CALCULATION!JF38:JG38)</f>
        <v>183</v>
      </c>
      <c r="W43" s="21">
        <f t="shared" si="17"/>
        <v>91.044776119403</v>
      </c>
      <c r="X43" s="20">
        <f>SUM(CALCULATION!IV38:IZ38)</f>
        <v>27</v>
      </c>
      <c r="Y43" s="21">
        <f t="shared" si="12"/>
        <v>81.8181818181818</v>
      </c>
    </row>
    <row r="44" ht="13" customHeight="1" spans="1:25">
      <c r="A44" s="13">
        <v>39</v>
      </c>
      <c r="B44" s="18">
        <v>39</v>
      </c>
      <c r="C44" s="22" t="s">
        <v>60</v>
      </c>
      <c r="D44" s="20">
        <f>SUM(CALCULATION!HR39:HS39)</f>
        <v>166</v>
      </c>
      <c r="E44" s="21">
        <f t="shared" si="0"/>
        <v>81.3725490196078</v>
      </c>
      <c r="F44" s="56">
        <f>SUM(CALCULATION!JB39:JC39)</f>
        <v>104</v>
      </c>
      <c r="G44" s="21">
        <f t="shared" si="14"/>
        <v>88.135593220339</v>
      </c>
      <c r="H44" s="20">
        <f>SUM(CALCULATION!HX39:HY39)</f>
        <v>148</v>
      </c>
      <c r="I44" s="21">
        <f t="shared" si="1"/>
        <v>84.5714285714286</v>
      </c>
      <c r="J44" s="20">
        <f>SUM(CALCULATION!IA39:IB39)</f>
        <v>45</v>
      </c>
      <c r="K44" s="21">
        <f t="shared" si="15"/>
        <v>81.8181818181818</v>
      </c>
      <c r="L44" s="20">
        <f>SUM(CALCULATION!ID39:IE39)</f>
        <v>201</v>
      </c>
      <c r="M44" s="21">
        <f t="shared" si="3"/>
        <v>84.1004184100418</v>
      </c>
      <c r="N44" s="20">
        <f>SUM(CALCULATION!IG39:IH39)</f>
        <v>186</v>
      </c>
      <c r="O44" s="21">
        <f t="shared" si="4"/>
        <v>91.1764705882353</v>
      </c>
      <c r="P44" s="20">
        <f>SUM(CALCULATION!IJ39:IK39)</f>
        <v>70</v>
      </c>
      <c r="Q44" s="21">
        <f t="shared" si="16"/>
        <v>92.1052631578947</v>
      </c>
      <c r="R44" s="20">
        <f>SUM(CALCULATION!IM39:IN39)</f>
        <v>147</v>
      </c>
      <c r="S44" s="21">
        <f t="shared" si="6"/>
        <v>79.8913043478261</v>
      </c>
      <c r="T44" s="20">
        <f>SUM(CALCULATION!IP39:IQ39)</f>
        <v>33</v>
      </c>
      <c r="U44" s="21">
        <f t="shared" si="7"/>
        <v>78.5714285714286</v>
      </c>
      <c r="V44" s="56">
        <f>SUM(CALCULATION!JF39:JG39)</f>
        <v>170</v>
      </c>
      <c r="W44" s="21">
        <f t="shared" si="17"/>
        <v>84.5771144278607</v>
      </c>
      <c r="X44" s="20">
        <f>SUM(CALCULATION!IV39:IZ39)</f>
        <v>28</v>
      </c>
      <c r="Y44" s="21">
        <f t="shared" si="12"/>
        <v>84.8484848484848</v>
      </c>
    </row>
    <row r="45" ht="13" customHeight="1" spans="1:25">
      <c r="A45" s="13">
        <v>40</v>
      </c>
      <c r="B45" s="18">
        <v>40</v>
      </c>
      <c r="C45" s="19" t="s">
        <v>61</v>
      </c>
      <c r="D45" s="20">
        <f>SUM(CALCULATION!HR40:HS40)</f>
        <v>152</v>
      </c>
      <c r="E45" s="21">
        <f t="shared" si="0"/>
        <v>74.5098039215686</v>
      </c>
      <c r="F45" s="56">
        <f>SUM(CALCULATION!JB40:JC40)</f>
        <v>100</v>
      </c>
      <c r="G45" s="21">
        <f t="shared" si="14"/>
        <v>84.7457627118644</v>
      </c>
      <c r="H45" s="20">
        <f>SUM(CALCULATION!HX40:HY40)</f>
        <v>148</v>
      </c>
      <c r="I45" s="21">
        <f t="shared" si="1"/>
        <v>84.5714285714286</v>
      </c>
      <c r="J45" s="20">
        <f>SUM(CALCULATION!IA40:IB40)</f>
        <v>44</v>
      </c>
      <c r="K45" s="21">
        <f t="shared" si="15"/>
        <v>80</v>
      </c>
      <c r="L45" s="20">
        <f>SUM(CALCULATION!ID40:IE40)</f>
        <v>193</v>
      </c>
      <c r="M45" s="21">
        <f t="shared" si="3"/>
        <v>80.7531380753138</v>
      </c>
      <c r="N45" s="20">
        <f>SUM(CALCULATION!IG40:IH40)</f>
        <v>158</v>
      </c>
      <c r="O45" s="21">
        <f t="shared" si="4"/>
        <v>77.4509803921569</v>
      </c>
      <c r="P45" s="20">
        <f>SUM(CALCULATION!IJ40:IK40)</f>
        <v>71</v>
      </c>
      <c r="Q45" s="21">
        <f t="shared" si="16"/>
        <v>93.4210526315789</v>
      </c>
      <c r="R45" s="20">
        <f>SUM(CALCULATION!IM40:IN40)</f>
        <v>152</v>
      </c>
      <c r="S45" s="21">
        <f t="shared" si="6"/>
        <v>82.6086956521739</v>
      </c>
      <c r="T45" s="20">
        <f>SUM(CALCULATION!IP40:IQ40)</f>
        <v>34</v>
      </c>
      <c r="U45" s="21">
        <f t="shared" si="7"/>
        <v>80.9523809523809</v>
      </c>
      <c r="V45" s="56">
        <f>SUM(CALCULATION!JF40:JG40)</f>
        <v>158</v>
      </c>
      <c r="W45" s="21">
        <f t="shared" si="17"/>
        <v>78.6069651741294</v>
      </c>
      <c r="X45" s="20">
        <f>SUM(CALCULATION!IV40:IZ40)</f>
        <v>28</v>
      </c>
      <c r="Y45" s="21">
        <f t="shared" si="12"/>
        <v>84.8484848484848</v>
      </c>
    </row>
    <row r="46" ht="13" customHeight="1" spans="1:25">
      <c r="A46" s="13">
        <v>41</v>
      </c>
      <c r="B46" s="18">
        <v>41</v>
      </c>
      <c r="C46" s="22" t="s">
        <v>62</v>
      </c>
      <c r="D46" s="20">
        <f>SUM(CALCULATION!HR41:HS41)</f>
        <v>191</v>
      </c>
      <c r="E46" s="21">
        <f t="shared" si="0"/>
        <v>93.6274509803922</v>
      </c>
      <c r="F46" s="56">
        <f>SUM(CALCULATION!JB41:JC41)</f>
        <v>110</v>
      </c>
      <c r="G46" s="21">
        <f t="shared" si="14"/>
        <v>93.2203389830508</v>
      </c>
      <c r="H46" s="20">
        <f>SUM(CALCULATION!HX41:HY41)</f>
        <v>159</v>
      </c>
      <c r="I46" s="21">
        <f t="shared" si="1"/>
        <v>90.8571428571429</v>
      </c>
      <c r="J46" s="20">
        <f>SUM(CALCULATION!IA41:IB41)</f>
        <v>55</v>
      </c>
      <c r="K46" s="21">
        <f t="shared" si="15"/>
        <v>100</v>
      </c>
      <c r="L46" s="20">
        <f>SUM(CALCULATION!ID41:IE41)</f>
        <v>224</v>
      </c>
      <c r="M46" s="21">
        <f t="shared" si="3"/>
        <v>93.7238493723849</v>
      </c>
      <c r="N46" s="20">
        <f>SUM(CALCULATION!IG41:IH41)</f>
        <v>196</v>
      </c>
      <c r="O46" s="21">
        <f t="shared" si="4"/>
        <v>96.078431372549</v>
      </c>
      <c r="P46" s="20">
        <f>SUM(CALCULATION!IJ41:IK41)</f>
        <v>72</v>
      </c>
      <c r="Q46" s="21">
        <f t="shared" ref="Q46:Q63" si="18">P46/74*100</f>
        <v>97.2972972972973</v>
      </c>
      <c r="R46" s="20">
        <f>SUM(CALCULATION!IM41:IN41)</f>
        <v>178</v>
      </c>
      <c r="S46" s="21">
        <f t="shared" si="6"/>
        <v>96.7391304347826</v>
      </c>
      <c r="T46" s="20">
        <f>SUM(CALCULATION!IP41:IQ41)</f>
        <v>39</v>
      </c>
      <c r="U46" s="21">
        <f t="shared" si="7"/>
        <v>92.8571428571429</v>
      </c>
      <c r="V46" s="56">
        <f>SUM(CALCULATION!JF41:JG41)</f>
        <v>187</v>
      </c>
      <c r="W46" s="21">
        <f t="shared" si="17"/>
        <v>93.0348258706468</v>
      </c>
      <c r="X46" s="20">
        <f>SUM(CALCULATION!IV41:IZ41)</f>
        <v>34</v>
      </c>
      <c r="Y46" s="21">
        <f t="shared" ref="Y46:Y63" si="19">X46/36*100</f>
        <v>94.4444444444444</v>
      </c>
    </row>
    <row r="47" ht="13" customHeight="1" spans="1:25">
      <c r="A47" s="13">
        <v>42</v>
      </c>
      <c r="B47" s="18">
        <v>42</v>
      </c>
      <c r="C47" s="22" t="s">
        <v>63</v>
      </c>
      <c r="D47" s="20">
        <f>SUM(CALCULATION!HR42:HS42)</f>
        <v>194</v>
      </c>
      <c r="E47" s="21">
        <f t="shared" si="0"/>
        <v>95.0980392156863</v>
      </c>
      <c r="F47" s="56">
        <f>SUM(CALCULATION!JB42:JC42)</f>
        <v>110</v>
      </c>
      <c r="G47" s="21">
        <f t="shared" si="14"/>
        <v>93.2203389830508</v>
      </c>
      <c r="H47" s="20">
        <f>SUM(CALCULATION!HX42:HY42)</f>
        <v>164</v>
      </c>
      <c r="I47" s="21">
        <f t="shared" si="1"/>
        <v>93.7142857142857</v>
      </c>
      <c r="J47" s="20">
        <f>SUM(CALCULATION!IA42:IB42)</f>
        <v>53</v>
      </c>
      <c r="K47" s="21">
        <f t="shared" si="15"/>
        <v>96.3636363636364</v>
      </c>
      <c r="L47" s="20">
        <f>SUM(CALCULATION!ID42:IE42)</f>
        <v>235</v>
      </c>
      <c r="M47" s="21">
        <f t="shared" si="3"/>
        <v>98.326359832636</v>
      </c>
      <c r="N47" s="20">
        <f>SUM(CALCULATION!IG42:IH42)</f>
        <v>201</v>
      </c>
      <c r="O47" s="21">
        <f t="shared" si="4"/>
        <v>98.5294117647059</v>
      </c>
      <c r="P47" s="20">
        <f>SUM(CALCULATION!IJ42:IK42)</f>
        <v>74</v>
      </c>
      <c r="Q47" s="21">
        <f t="shared" si="18"/>
        <v>100</v>
      </c>
      <c r="R47" s="20">
        <f>SUM(CALCULATION!IM42:IN42)</f>
        <v>180</v>
      </c>
      <c r="S47" s="21">
        <f t="shared" si="6"/>
        <v>97.8260869565217</v>
      </c>
      <c r="T47" s="20">
        <f>SUM(CALCULATION!IP42:IQ42)</f>
        <v>41</v>
      </c>
      <c r="U47" s="21">
        <f t="shared" si="7"/>
        <v>97.6190476190476</v>
      </c>
      <c r="V47" s="56">
        <f>SUM(CALCULATION!JF42:JG42)</f>
        <v>195</v>
      </c>
      <c r="W47" s="21">
        <f t="shared" si="17"/>
        <v>97.0149253731343</v>
      </c>
      <c r="X47" s="20">
        <f>SUM(CALCULATION!IV42:IZ42)</f>
        <v>35</v>
      </c>
      <c r="Y47" s="21">
        <f t="shared" si="19"/>
        <v>97.2222222222222</v>
      </c>
    </row>
    <row r="48" ht="13" customHeight="1" spans="1:25">
      <c r="A48" s="13">
        <v>43</v>
      </c>
      <c r="B48" s="18">
        <v>43</v>
      </c>
      <c r="C48" s="22" t="s">
        <v>64</v>
      </c>
      <c r="D48" s="20">
        <f>SUM(CALCULATION!HR43:HS43)</f>
        <v>186</v>
      </c>
      <c r="E48" s="21">
        <f t="shared" si="0"/>
        <v>91.1764705882353</v>
      </c>
      <c r="F48" s="56">
        <f>SUM(CALCULATION!JB43:JC43)</f>
        <v>93</v>
      </c>
      <c r="G48" s="21">
        <f t="shared" si="14"/>
        <v>78.8135593220339</v>
      </c>
      <c r="H48" s="20">
        <f>SUM(CALCULATION!HX43:HY43)</f>
        <v>150</v>
      </c>
      <c r="I48" s="21">
        <f t="shared" si="1"/>
        <v>85.7142857142857</v>
      </c>
      <c r="J48" s="20">
        <f>SUM(CALCULATION!IA43:IB43)</f>
        <v>49</v>
      </c>
      <c r="K48" s="21">
        <f t="shared" si="15"/>
        <v>89.0909090909091</v>
      </c>
      <c r="L48" s="20">
        <f>SUM(CALCULATION!ID43:IE43)</f>
        <v>206</v>
      </c>
      <c r="M48" s="21">
        <f t="shared" si="3"/>
        <v>86.1924686192469</v>
      </c>
      <c r="N48" s="20">
        <f>SUM(CALCULATION!IG43:IH43)</f>
        <v>172</v>
      </c>
      <c r="O48" s="21">
        <f t="shared" si="4"/>
        <v>84.3137254901961</v>
      </c>
      <c r="P48" s="20">
        <f>SUM(CALCULATION!IJ43:IK43)</f>
        <v>72</v>
      </c>
      <c r="Q48" s="21">
        <f t="shared" si="18"/>
        <v>97.2972972972973</v>
      </c>
      <c r="R48" s="20">
        <f>SUM(CALCULATION!IM43:IN43)</f>
        <v>157</v>
      </c>
      <c r="S48" s="21">
        <f t="shared" si="6"/>
        <v>85.3260869565217</v>
      </c>
      <c r="T48" s="20">
        <f>SUM(CALCULATION!IP43:IQ43)</f>
        <v>39</v>
      </c>
      <c r="U48" s="21">
        <f t="shared" si="7"/>
        <v>92.8571428571429</v>
      </c>
      <c r="V48" s="56">
        <f>SUM(CALCULATION!JF43:JG43)</f>
        <v>169</v>
      </c>
      <c r="W48" s="21">
        <f t="shared" si="17"/>
        <v>84.0796019900498</v>
      </c>
      <c r="X48" s="20">
        <f>SUM(CALCULATION!IV43:IZ43)</f>
        <v>35</v>
      </c>
      <c r="Y48" s="21">
        <f t="shared" si="19"/>
        <v>97.2222222222222</v>
      </c>
    </row>
    <row r="49" ht="13" customHeight="1" spans="1:25">
      <c r="A49" s="13">
        <v>44</v>
      </c>
      <c r="B49" s="18">
        <v>44</v>
      </c>
      <c r="C49" s="22" t="s">
        <v>65</v>
      </c>
      <c r="D49" s="20">
        <f>SUM(CALCULATION!HR44:HS44)</f>
        <v>176</v>
      </c>
      <c r="E49" s="21">
        <f t="shared" si="0"/>
        <v>86.2745098039216</v>
      </c>
      <c r="F49" s="56">
        <f>SUM(CALCULATION!JB44:JC44)</f>
        <v>97</v>
      </c>
      <c r="G49" s="21">
        <f t="shared" si="14"/>
        <v>82.2033898305085</v>
      </c>
      <c r="H49" s="20">
        <f>SUM(CALCULATION!HX44:HY44)</f>
        <v>143</v>
      </c>
      <c r="I49" s="21">
        <f t="shared" si="1"/>
        <v>81.7142857142857</v>
      </c>
      <c r="J49" s="20">
        <f>SUM(CALCULATION!IA44:IB44)</f>
        <v>53</v>
      </c>
      <c r="K49" s="21">
        <f t="shared" si="15"/>
        <v>96.3636363636364</v>
      </c>
      <c r="L49" s="20">
        <f>SUM(CALCULATION!ID44:IE44)</f>
        <v>207</v>
      </c>
      <c r="M49" s="21">
        <f t="shared" si="3"/>
        <v>86.6108786610879</v>
      </c>
      <c r="N49" s="20">
        <f>SUM(CALCULATION!IG44:IH44)</f>
        <v>180</v>
      </c>
      <c r="O49" s="21">
        <f t="shared" si="4"/>
        <v>88.2352941176471</v>
      </c>
      <c r="P49" s="20">
        <f>SUM(CALCULATION!IJ44:IK44)</f>
        <v>72</v>
      </c>
      <c r="Q49" s="21">
        <f t="shared" si="18"/>
        <v>97.2972972972973</v>
      </c>
      <c r="R49" s="20">
        <f>SUM(CALCULATION!IM44:IN44)</f>
        <v>148</v>
      </c>
      <c r="S49" s="21">
        <f t="shared" si="6"/>
        <v>80.4347826086957</v>
      </c>
      <c r="T49" s="20">
        <f>SUM(CALCULATION!IP44:IQ44)</f>
        <v>36</v>
      </c>
      <c r="U49" s="21">
        <f t="shared" si="7"/>
        <v>85.7142857142857</v>
      </c>
      <c r="V49" s="56">
        <f>SUM(CALCULATION!JF44:JG44)</f>
        <v>171</v>
      </c>
      <c r="W49" s="21">
        <f t="shared" si="17"/>
        <v>85.0746268656716</v>
      </c>
      <c r="X49" s="20">
        <f>SUM(CALCULATION!IV44:IZ44)</f>
        <v>31</v>
      </c>
      <c r="Y49" s="21">
        <f t="shared" si="19"/>
        <v>86.1111111111111</v>
      </c>
    </row>
    <row r="50" ht="13" customHeight="1" spans="1:25">
      <c r="A50" s="13">
        <v>45</v>
      </c>
      <c r="B50" s="18">
        <v>45</v>
      </c>
      <c r="C50" s="22" t="s">
        <v>66</v>
      </c>
      <c r="D50" s="20">
        <f>SUM(CALCULATION!HR45:HS45)</f>
        <v>188</v>
      </c>
      <c r="E50" s="21">
        <f t="shared" si="0"/>
        <v>92.156862745098</v>
      </c>
      <c r="F50" s="56">
        <f>SUM(CALCULATION!JB45:JC45)</f>
        <v>108</v>
      </c>
      <c r="G50" s="21">
        <f t="shared" si="14"/>
        <v>91.5254237288136</v>
      </c>
      <c r="H50" s="20">
        <f>SUM(CALCULATION!HX45:HY45)</f>
        <v>161</v>
      </c>
      <c r="I50" s="21">
        <f t="shared" si="1"/>
        <v>92</v>
      </c>
      <c r="J50" s="20">
        <f>SUM(CALCULATION!IA45:IB45)</f>
        <v>48</v>
      </c>
      <c r="K50" s="21">
        <f t="shared" si="15"/>
        <v>87.2727272727273</v>
      </c>
      <c r="L50" s="20">
        <f>SUM(CALCULATION!ID45:IE45)</f>
        <v>222</v>
      </c>
      <c r="M50" s="21">
        <f t="shared" si="3"/>
        <v>92.8870292887029</v>
      </c>
      <c r="N50" s="20">
        <f>SUM(CALCULATION!IG45:IH45)</f>
        <v>188</v>
      </c>
      <c r="O50" s="21">
        <f t="shared" si="4"/>
        <v>92.156862745098</v>
      </c>
      <c r="P50" s="20">
        <f>SUM(CALCULATION!IJ45:IK45)</f>
        <v>70</v>
      </c>
      <c r="Q50" s="21">
        <f t="shared" si="18"/>
        <v>94.5945945945946</v>
      </c>
      <c r="R50" s="20">
        <f>SUM(CALCULATION!IM45:IN45)</f>
        <v>171</v>
      </c>
      <c r="S50" s="21">
        <f t="shared" si="6"/>
        <v>92.9347826086957</v>
      </c>
      <c r="T50" s="20">
        <f>SUM(CALCULATION!IP45:IQ45)</f>
        <v>37</v>
      </c>
      <c r="U50" s="21">
        <f t="shared" si="7"/>
        <v>88.0952380952381</v>
      </c>
      <c r="V50" s="56">
        <f>SUM(CALCULATION!JF45:JG45)</f>
        <v>186</v>
      </c>
      <c r="W50" s="21">
        <f t="shared" si="17"/>
        <v>92.5373134328358</v>
      </c>
      <c r="X50" s="20">
        <f>SUM(CALCULATION!IV45:IZ45)</f>
        <v>33</v>
      </c>
      <c r="Y50" s="21">
        <f t="shared" si="19"/>
        <v>91.6666666666667</v>
      </c>
    </row>
    <row r="51" ht="13" customHeight="1" spans="1:25">
      <c r="A51" s="13">
        <v>46</v>
      </c>
      <c r="B51" s="18">
        <v>46</v>
      </c>
      <c r="C51" s="22" t="s">
        <v>67</v>
      </c>
      <c r="D51" s="20">
        <f>SUM(CALCULATION!HR46:HS46)</f>
        <v>166</v>
      </c>
      <c r="E51" s="21">
        <f t="shared" si="0"/>
        <v>81.3725490196078</v>
      </c>
      <c r="F51" s="56">
        <f>SUM(CALCULATION!JB46:JC46)</f>
        <v>96</v>
      </c>
      <c r="G51" s="21">
        <f t="shared" si="14"/>
        <v>81.3559322033898</v>
      </c>
      <c r="H51" s="20">
        <f>SUM(CALCULATION!HX46:HY46)</f>
        <v>140</v>
      </c>
      <c r="I51" s="21">
        <f t="shared" si="1"/>
        <v>80</v>
      </c>
      <c r="J51" s="20">
        <f>SUM(CALCULATION!IA46:IB46)</f>
        <v>49</v>
      </c>
      <c r="K51" s="21">
        <f t="shared" si="15"/>
        <v>89.0909090909091</v>
      </c>
      <c r="L51" s="20">
        <f>SUM(CALCULATION!ID46:IE46)</f>
        <v>192</v>
      </c>
      <c r="M51" s="21">
        <f t="shared" si="3"/>
        <v>80.3347280334728</v>
      </c>
      <c r="N51" s="20">
        <f>SUM(CALCULATION!IG46:IH46)</f>
        <v>170</v>
      </c>
      <c r="O51" s="21">
        <f t="shared" si="4"/>
        <v>83.3333333333333</v>
      </c>
      <c r="P51" s="20">
        <f>SUM(CALCULATION!IJ46:IK46)</f>
        <v>72</v>
      </c>
      <c r="Q51" s="21">
        <f t="shared" si="18"/>
        <v>97.2972972972973</v>
      </c>
      <c r="R51" s="20">
        <f>SUM(CALCULATION!IM46:IN46)</f>
        <v>144</v>
      </c>
      <c r="S51" s="21">
        <f t="shared" si="6"/>
        <v>78.2608695652174</v>
      </c>
      <c r="T51" s="20">
        <f>SUM(CALCULATION!IP46:IQ46)</f>
        <v>30</v>
      </c>
      <c r="U51" s="21">
        <f t="shared" si="7"/>
        <v>71.4285714285714</v>
      </c>
      <c r="V51" s="56">
        <f>SUM(CALCULATION!JF46:JG46)</f>
        <v>171</v>
      </c>
      <c r="W51" s="21">
        <f t="shared" si="17"/>
        <v>85.0746268656716</v>
      </c>
      <c r="X51" s="20">
        <f>SUM(CALCULATION!IV46:IZ46)</f>
        <v>32</v>
      </c>
      <c r="Y51" s="21">
        <f t="shared" si="19"/>
        <v>88.8888888888889</v>
      </c>
    </row>
    <row r="52" ht="13" customHeight="1" spans="1:25">
      <c r="A52" s="13">
        <v>47</v>
      </c>
      <c r="B52" s="18">
        <v>47</v>
      </c>
      <c r="C52" s="28" t="s">
        <v>68</v>
      </c>
      <c r="D52" s="20">
        <f>SUM(CALCULATION!HR47:HS47)</f>
        <v>196</v>
      </c>
      <c r="E52" s="21">
        <f t="shared" si="0"/>
        <v>96.078431372549</v>
      </c>
      <c r="F52" s="56">
        <f>SUM(CALCULATION!JB47:JC47)</f>
        <v>112</v>
      </c>
      <c r="G52" s="21">
        <f t="shared" si="14"/>
        <v>94.9152542372881</v>
      </c>
      <c r="H52" s="20">
        <f>SUM(CALCULATION!HX47:HY47)</f>
        <v>165</v>
      </c>
      <c r="I52" s="21">
        <f t="shared" si="1"/>
        <v>94.2857142857143</v>
      </c>
      <c r="J52" s="20">
        <f>SUM(CALCULATION!IA47:IB47)</f>
        <v>54</v>
      </c>
      <c r="K52" s="21">
        <f t="shared" si="15"/>
        <v>98.1818181818182</v>
      </c>
      <c r="L52" s="20">
        <f>SUM(CALCULATION!ID47:IE47)</f>
        <v>232</v>
      </c>
      <c r="M52" s="21">
        <f t="shared" si="3"/>
        <v>97.071129707113</v>
      </c>
      <c r="N52" s="20">
        <f>SUM(CALCULATION!IG47:IH47)</f>
        <v>200</v>
      </c>
      <c r="O52" s="21">
        <f t="shared" si="4"/>
        <v>98.0392156862745</v>
      </c>
      <c r="P52" s="20">
        <f>SUM(CALCULATION!IJ47:IK47)</f>
        <v>72</v>
      </c>
      <c r="Q52" s="21">
        <f t="shared" si="18"/>
        <v>97.2972972972973</v>
      </c>
      <c r="R52" s="20">
        <f>SUM(CALCULATION!IM47:IN47)</f>
        <v>177</v>
      </c>
      <c r="S52" s="21">
        <f t="shared" si="6"/>
        <v>96.195652173913</v>
      </c>
      <c r="T52" s="20">
        <f>SUM(CALCULATION!IP47:IQ47)</f>
        <v>41</v>
      </c>
      <c r="U52" s="21">
        <f t="shared" si="7"/>
        <v>97.6190476190476</v>
      </c>
      <c r="V52" s="56">
        <f>SUM(CALCULATION!JF47:JG47)</f>
        <v>192</v>
      </c>
      <c r="W52" s="21">
        <f t="shared" si="17"/>
        <v>95.5223880597015</v>
      </c>
      <c r="X52" s="20">
        <f>SUM(CALCULATION!IV47:IZ47)</f>
        <v>34</v>
      </c>
      <c r="Y52" s="21">
        <f t="shared" si="19"/>
        <v>94.4444444444444</v>
      </c>
    </row>
    <row r="53" ht="13" customHeight="1" spans="1:25">
      <c r="A53" s="13">
        <v>48</v>
      </c>
      <c r="B53" s="18">
        <v>48</v>
      </c>
      <c r="C53" s="19" t="s">
        <v>69</v>
      </c>
      <c r="D53" s="20">
        <f>SUM(CALCULATION!HR48:HS48)</f>
        <v>170</v>
      </c>
      <c r="E53" s="21">
        <f t="shared" si="0"/>
        <v>83.3333333333333</v>
      </c>
      <c r="F53" s="56">
        <f>SUM(CALCULATION!JB48:JC48)</f>
        <v>91</v>
      </c>
      <c r="G53" s="21">
        <f t="shared" si="14"/>
        <v>77.1186440677966</v>
      </c>
      <c r="H53" s="20">
        <f>SUM(CALCULATION!HX48:HY48)</f>
        <v>128</v>
      </c>
      <c r="I53" s="21">
        <f t="shared" si="1"/>
        <v>73.1428571428571</v>
      </c>
      <c r="J53" s="20">
        <f>SUM(CALCULATION!IA48:IB48)</f>
        <v>47</v>
      </c>
      <c r="K53" s="21">
        <f t="shared" si="15"/>
        <v>85.4545454545455</v>
      </c>
      <c r="L53" s="20">
        <f>SUM(CALCULATION!ID48:IE48)</f>
        <v>184</v>
      </c>
      <c r="M53" s="21">
        <f t="shared" si="3"/>
        <v>76.9874476987448</v>
      </c>
      <c r="N53" s="20">
        <f>SUM(CALCULATION!IG48:IH48)</f>
        <v>152</v>
      </c>
      <c r="O53" s="21">
        <f t="shared" si="4"/>
        <v>74.5098039215686</v>
      </c>
      <c r="P53" s="20">
        <f>SUM(CALCULATION!IJ48:IK48)</f>
        <v>69</v>
      </c>
      <c r="Q53" s="21">
        <f t="shared" si="18"/>
        <v>93.2432432432432</v>
      </c>
      <c r="R53" s="20">
        <f>SUM(CALCULATION!IM48:IN48)</f>
        <v>148</v>
      </c>
      <c r="S53" s="21">
        <f t="shared" si="6"/>
        <v>80.4347826086957</v>
      </c>
      <c r="T53" s="20">
        <f>SUM(CALCULATION!IP48:IQ48)</f>
        <v>31</v>
      </c>
      <c r="U53" s="21">
        <f t="shared" si="7"/>
        <v>73.8095238095238</v>
      </c>
      <c r="V53" s="56">
        <f>SUM(CALCULATION!JF48:JG48)</f>
        <v>151</v>
      </c>
      <c r="W53" s="21">
        <f t="shared" si="17"/>
        <v>75.1243781094527</v>
      </c>
      <c r="X53" s="20">
        <f>SUM(CALCULATION!IV48:IZ48)</f>
        <v>31</v>
      </c>
      <c r="Y53" s="21">
        <f t="shared" si="19"/>
        <v>86.1111111111111</v>
      </c>
    </row>
    <row r="54" ht="13" customHeight="1" spans="1:25">
      <c r="A54" s="13">
        <v>49</v>
      </c>
      <c r="B54" s="18">
        <v>49</v>
      </c>
      <c r="C54" s="22" t="s">
        <v>70</v>
      </c>
      <c r="D54" s="20">
        <f>SUM(CALCULATION!HR49:HS49)</f>
        <v>178</v>
      </c>
      <c r="E54" s="21">
        <f t="shared" si="0"/>
        <v>87.2549019607843</v>
      </c>
      <c r="F54" s="56">
        <f>SUM(CALCULATION!JB49:JC49)</f>
        <v>101</v>
      </c>
      <c r="G54" s="21">
        <f t="shared" si="14"/>
        <v>85.5932203389831</v>
      </c>
      <c r="H54" s="20">
        <f>SUM(CALCULATION!HX49:HY49)</f>
        <v>162</v>
      </c>
      <c r="I54" s="21">
        <f t="shared" si="1"/>
        <v>92.5714285714286</v>
      </c>
      <c r="J54" s="20">
        <f>SUM(CALCULATION!IA49:IB49)</f>
        <v>50</v>
      </c>
      <c r="K54" s="21">
        <f t="shared" si="15"/>
        <v>90.9090909090909</v>
      </c>
      <c r="L54" s="20">
        <f>SUM(CALCULATION!ID49:IE49)</f>
        <v>224</v>
      </c>
      <c r="M54" s="21">
        <f t="shared" si="3"/>
        <v>93.7238493723849</v>
      </c>
      <c r="N54" s="20">
        <f>SUM(CALCULATION!IG49:IH49)</f>
        <v>197</v>
      </c>
      <c r="O54" s="21">
        <f t="shared" si="4"/>
        <v>96.5686274509804</v>
      </c>
      <c r="P54" s="20">
        <f>SUM(CALCULATION!IJ49:IK49)</f>
        <v>71</v>
      </c>
      <c r="Q54" s="21">
        <f t="shared" si="18"/>
        <v>95.9459459459459</v>
      </c>
      <c r="R54" s="20">
        <f>SUM(CALCULATION!IM49:IN49)</f>
        <v>167</v>
      </c>
      <c r="S54" s="21">
        <f t="shared" si="6"/>
        <v>90.7608695652174</v>
      </c>
      <c r="T54" s="20">
        <f>SUM(CALCULATION!IP49:IQ49)</f>
        <v>39</v>
      </c>
      <c r="U54" s="21">
        <f t="shared" si="7"/>
        <v>92.8571428571429</v>
      </c>
      <c r="V54" s="56">
        <f>SUM(CALCULATION!JF49:JG49)</f>
        <v>180</v>
      </c>
      <c r="W54" s="21">
        <f t="shared" si="17"/>
        <v>89.5522388059701</v>
      </c>
      <c r="X54" s="20">
        <f>SUM(CALCULATION!IV49:IZ49)</f>
        <v>36</v>
      </c>
      <c r="Y54" s="21">
        <f t="shared" si="19"/>
        <v>100</v>
      </c>
    </row>
    <row r="55" ht="13" customHeight="1" spans="1:25">
      <c r="A55" s="13">
        <v>50</v>
      </c>
      <c r="B55" s="18">
        <v>50</v>
      </c>
      <c r="C55" s="22" t="s">
        <v>71</v>
      </c>
      <c r="D55" s="20">
        <f>SUM(CALCULATION!HR50:HS50)</f>
        <v>175</v>
      </c>
      <c r="E55" s="21">
        <f t="shared" si="0"/>
        <v>85.7843137254902</v>
      </c>
      <c r="F55" s="56">
        <f>SUM(CALCULATION!JB50:JC50)</f>
        <v>97</v>
      </c>
      <c r="G55" s="21">
        <f t="shared" si="14"/>
        <v>82.2033898305085</v>
      </c>
      <c r="H55" s="20">
        <f>SUM(CALCULATION!HX50:HY50)</f>
        <v>150</v>
      </c>
      <c r="I55" s="21">
        <f t="shared" si="1"/>
        <v>85.7142857142857</v>
      </c>
      <c r="J55" s="20">
        <f>SUM(CALCULATION!IA50:IB50)</f>
        <v>52</v>
      </c>
      <c r="K55" s="21">
        <f t="shared" si="15"/>
        <v>94.5454545454545</v>
      </c>
      <c r="L55" s="20">
        <f>SUM(CALCULATION!ID50:IE50)</f>
        <v>199</v>
      </c>
      <c r="M55" s="21">
        <f t="shared" si="3"/>
        <v>83.2635983263598</v>
      </c>
      <c r="N55" s="20">
        <f>SUM(CALCULATION!IG50:IH50)</f>
        <v>186</v>
      </c>
      <c r="O55" s="21">
        <f t="shared" si="4"/>
        <v>91.1764705882353</v>
      </c>
      <c r="P55" s="20">
        <f>SUM(CALCULATION!IJ50:IK50)</f>
        <v>74</v>
      </c>
      <c r="Q55" s="21">
        <f t="shared" si="18"/>
        <v>100</v>
      </c>
      <c r="R55" s="20">
        <f>SUM(CALCULATION!IM50:IN50)</f>
        <v>156</v>
      </c>
      <c r="S55" s="21">
        <f t="shared" si="6"/>
        <v>84.7826086956522</v>
      </c>
      <c r="T55" s="20">
        <f>SUM(CALCULATION!IP50:IQ50)</f>
        <v>34</v>
      </c>
      <c r="U55" s="21">
        <f t="shared" si="7"/>
        <v>80.9523809523809</v>
      </c>
      <c r="V55" s="56">
        <f>SUM(CALCULATION!JF50:JG50)</f>
        <v>162</v>
      </c>
      <c r="W55" s="21">
        <f t="shared" si="17"/>
        <v>80.5970149253731</v>
      </c>
      <c r="X55" s="20">
        <f>SUM(CALCULATION!IV50:IZ50)</f>
        <v>31</v>
      </c>
      <c r="Y55" s="21">
        <f t="shared" si="19"/>
        <v>86.1111111111111</v>
      </c>
    </row>
    <row r="56" ht="13" customHeight="1" spans="1:25">
      <c r="A56" s="13">
        <v>51</v>
      </c>
      <c r="B56" s="18">
        <v>51</v>
      </c>
      <c r="C56" s="22" t="s">
        <v>72</v>
      </c>
      <c r="D56" s="20">
        <f>SUM(CALCULATION!HR51:HS51)</f>
        <v>159</v>
      </c>
      <c r="E56" s="21">
        <f t="shared" si="0"/>
        <v>77.9411764705882</v>
      </c>
      <c r="F56" s="56">
        <f>SUM(CALCULATION!JB51:JC51)</f>
        <v>90</v>
      </c>
      <c r="G56" s="21">
        <f t="shared" si="14"/>
        <v>76.271186440678</v>
      </c>
      <c r="H56" s="20">
        <f>SUM(CALCULATION!HX51:HY51)</f>
        <v>141</v>
      </c>
      <c r="I56" s="21">
        <f t="shared" si="1"/>
        <v>80.5714285714286</v>
      </c>
      <c r="J56" s="20">
        <f>SUM(CALCULATION!IA51:IB51)</f>
        <v>50</v>
      </c>
      <c r="K56" s="21">
        <f t="shared" si="15"/>
        <v>90.9090909090909</v>
      </c>
      <c r="L56" s="20">
        <f>SUM(CALCULATION!ID51:IE51)</f>
        <v>195</v>
      </c>
      <c r="M56" s="21">
        <f t="shared" si="3"/>
        <v>81.5899581589958</v>
      </c>
      <c r="N56" s="20">
        <f>SUM(CALCULATION!IG51:IH51)</f>
        <v>180</v>
      </c>
      <c r="O56" s="21">
        <f t="shared" si="4"/>
        <v>88.2352941176471</v>
      </c>
      <c r="P56" s="20">
        <f>SUM(CALCULATION!IJ51:IK51)</f>
        <v>67</v>
      </c>
      <c r="Q56" s="21">
        <f t="shared" si="18"/>
        <v>90.5405405405405</v>
      </c>
      <c r="R56" s="20">
        <f>SUM(CALCULATION!IM51:IN51)</f>
        <v>148</v>
      </c>
      <c r="S56" s="21">
        <f t="shared" si="6"/>
        <v>80.4347826086957</v>
      </c>
      <c r="T56" s="20">
        <f>SUM(CALCULATION!IP51:IQ51)</f>
        <v>33</v>
      </c>
      <c r="U56" s="21">
        <f t="shared" si="7"/>
        <v>78.5714285714286</v>
      </c>
      <c r="V56" s="56">
        <f>SUM(CALCULATION!JF51:JG51)</f>
        <v>156</v>
      </c>
      <c r="W56" s="21">
        <f t="shared" si="17"/>
        <v>77.6119402985075</v>
      </c>
      <c r="X56" s="20">
        <f>SUM(CALCULATION!IV51:IZ51)</f>
        <v>34</v>
      </c>
      <c r="Y56" s="21">
        <f t="shared" si="19"/>
        <v>94.4444444444444</v>
      </c>
    </row>
    <row r="57" ht="13" customHeight="1" spans="1:25">
      <c r="A57" s="13">
        <v>52</v>
      </c>
      <c r="B57" s="18">
        <v>52</v>
      </c>
      <c r="C57" s="22" t="s">
        <v>73</v>
      </c>
      <c r="D57" s="20">
        <f>SUM(CALCULATION!HR52:HS52)</f>
        <v>182</v>
      </c>
      <c r="E57" s="21">
        <f t="shared" si="0"/>
        <v>89.2156862745098</v>
      </c>
      <c r="F57" s="56">
        <f>SUM(CALCULATION!JB52:JC52)</f>
        <v>104</v>
      </c>
      <c r="G57" s="21">
        <f t="shared" si="14"/>
        <v>88.135593220339</v>
      </c>
      <c r="H57" s="20">
        <f>SUM(CALCULATION!HX52:HY52)</f>
        <v>153</v>
      </c>
      <c r="I57" s="21">
        <f t="shared" si="1"/>
        <v>87.4285714285714</v>
      </c>
      <c r="J57" s="20">
        <f>SUM(CALCULATION!IA52:IB52)</f>
        <v>52</v>
      </c>
      <c r="K57" s="21">
        <f t="shared" si="15"/>
        <v>94.5454545454545</v>
      </c>
      <c r="L57" s="20">
        <f>SUM(CALCULATION!ID52:IE52)</f>
        <v>220</v>
      </c>
      <c r="M57" s="21">
        <f t="shared" si="3"/>
        <v>92.0502092050209</v>
      </c>
      <c r="N57" s="20">
        <f>SUM(CALCULATION!IG52:IH52)</f>
        <v>191</v>
      </c>
      <c r="O57" s="21">
        <f t="shared" si="4"/>
        <v>93.6274509803922</v>
      </c>
      <c r="P57" s="20">
        <f>SUM(CALCULATION!IJ52:IK52)</f>
        <v>74</v>
      </c>
      <c r="Q57" s="21">
        <f t="shared" si="18"/>
        <v>100</v>
      </c>
      <c r="R57" s="20">
        <f>SUM(CALCULATION!IM52:IN52)</f>
        <v>164</v>
      </c>
      <c r="S57" s="21">
        <f t="shared" si="6"/>
        <v>89.1304347826087</v>
      </c>
      <c r="T57" s="20">
        <f>SUM(CALCULATION!IP52:IQ52)</f>
        <v>35</v>
      </c>
      <c r="U57" s="21">
        <f t="shared" si="7"/>
        <v>83.3333333333333</v>
      </c>
      <c r="V57" s="56">
        <f>SUM(CALCULATION!JF52:JG52)</f>
        <v>170</v>
      </c>
      <c r="W57" s="21">
        <f t="shared" si="17"/>
        <v>84.5771144278607</v>
      </c>
      <c r="X57" s="20">
        <f>SUM(CALCULATION!IV52:IZ52)</f>
        <v>36</v>
      </c>
      <c r="Y57" s="21">
        <f t="shared" si="19"/>
        <v>100</v>
      </c>
    </row>
    <row r="58" ht="13" customHeight="1" spans="1:25">
      <c r="A58" s="13">
        <v>53</v>
      </c>
      <c r="B58" s="18">
        <v>53</v>
      </c>
      <c r="C58" s="22" t="s">
        <v>74</v>
      </c>
      <c r="D58" s="20">
        <f>SUM(CALCULATION!HR53:HS53)</f>
        <v>161</v>
      </c>
      <c r="E58" s="21">
        <f t="shared" si="0"/>
        <v>78.921568627451</v>
      </c>
      <c r="F58" s="56">
        <f>SUM(CALCULATION!JB53:JC53)</f>
        <v>88</v>
      </c>
      <c r="G58" s="21">
        <f t="shared" si="14"/>
        <v>74.5762711864407</v>
      </c>
      <c r="H58" s="20">
        <f>SUM(CALCULATION!HX53:HY53)</f>
        <v>124</v>
      </c>
      <c r="I58" s="21">
        <f t="shared" si="1"/>
        <v>70.8571428571428</v>
      </c>
      <c r="J58" s="20">
        <f>SUM(CALCULATION!IA53:IB53)</f>
        <v>43</v>
      </c>
      <c r="K58" s="21">
        <f t="shared" si="15"/>
        <v>78.1818181818182</v>
      </c>
      <c r="L58" s="20">
        <f>SUM(CALCULATION!ID53:IE53)</f>
        <v>168</v>
      </c>
      <c r="M58" s="21">
        <f t="shared" si="3"/>
        <v>70.2928870292887</v>
      </c>
      <c r="N58" s="20">
        <f>SUM(CALCULATION!IG53:IH53)</f>
        <v>152</v>
      </c>
      <c r="O58" s="21">
        <f t="shared" si="4"/>
        <v>74.5098039215686</v>
      </c>
      <c r="P58" s="20">
        <f>SUM(CALCULATION!IJ53:IK53)</f>
        <v>60</v>
      </c>
      <c r="Q58" s="21">
        <f t="shared" si="18"/>
        <v>81.0810810810811</v>
      </c>
      <c r="R58" s="20">
        <f>SUM(CALCULATION!IM53:IN53)</f>
        <v>124</v>
      </c>
      <c r="S58" s="21">
        <f t="shared" si="6"/>
        <v>67.3913043478261</v>
      </c>
      <c r="T58" s="20">
        <f>SUM(CALCULATION!IP53:IQ53)</f>
        <v>31</v>
      </c>
      <c r="U58" s="21">
        <f t="shared" si="7"/>
        <v>73.8095238095238</v>
      </c>
      <c r="V58" s="56">
        <f>SUM(CALCULATION!JF53:JG53)</f>
        <v>144</v>
      </c>
      <c r="W58" s="21">
        <f t="shared" si="17"/>
        <v>71.6417910447761</v>
      </c>
      <c r="X58" s="20">
        <f>SUM(CALCULATION!IV53:IZ53)</f>
        <v>29</v>
      </c>
      <c r="Y58" s="21">
        <f t="shared" si="19"/>
        <v>80.5555555555556</v>
      </c>
    </row>
    <row r="59" ht="13" customHeight="1" spans="1:25">
      <c r="A59" s="13">
        <v>54</v>
      </c>
      <c r="B59" s="18">
        <v>54</v>
      </c>
      <c r="C59" s="22" t="s">
        <v>75</v>
      </c>
      <c r="D59" s="20">
        <f>SUM(CALCULATION!HR54:HS54)</f>
        <v>203</v>
      </c>
      <c r="E59" s="21">
        <f t="shared" si="0"/>
        <v>99.5098039215686</v>
      </c>
      <c r="F59" s="56">
        <f>SUM(CALCULATION!JB54:JC54)</f>
        <v>109</v>
      </c>
      <c r="G59" s="21">
        <f t="shared" si="14"/>
        <v>92.3728813559322</v>
      </c>
      <c r="H59" s="20">
        <f>SUM(CALCULATION!HX54:HY54)</f>
        <v>164</v>
      </c>
      <c r="I59" s="21">
        <f t="shared" si="1"/>
        <v>93.7142857142857</v>
      </c>
      <c r="J59" s="20">
        <f>SUM(CALCULATION!IA54:IB54)</f>
        <v>50</v>
      </c>
      <c r="K59" s="21">
        <f t="shared" si="15"/>
        <v>90.9090909090909</v>
      </c>
      <c r="L59" s="20">
        <f>SUM(CALCULATION!ID54:IE54)</f>
        <v>225</v>
      </c>
      <c r="M59" s="21">
        <f t="shared" si="3"/>
        <v>94.1422594142259</v>
      </c>
      <c r="N59" s="20">
        <f>SUM(CALCULATION!IG54:IH54)</f>
        <v>198</v>
      </c>
      <c r="O59" s="21">
        <f t="shared" si="4"/>
        <v>97.0588235294118</v>
      </c>
      <c r="P59" s="20">
        <f>SUM(CALCULATION!IJ54:IK54)</f>
        <v>72</v>
      </c>
      <c r="Q59" s="21">
        <f t="shared" si="18"/>
        <v>97.2972972972973</v>
      </c>
      <c r="R59" s="20">
        <f>SUM(CALCULATION!IM54:IN54)</f>
        <v>176</v>
      </c>
      <c r="S59" s="21">
        <f t="shared" si="6"/>
        <v>95.6521739130435</v>
      </c>
      <c r="T59" s="20">
        <f>SUM(CALCULATION!IP54:IQ54)</f>
        <v>37</v>
      </c>
      <c r="U59" s="21">
        <f t="shared" si="7"/>
        <v>88.0952380952381</v>
      </c>
      <c r="V59" s="56">
        <f>SUM(CALCULATION!JF54:JG54)</f>
        <v>192</v>
      </c>
      <c r="W59" s="21">
        <f t="shared" si="17"/>
        <v>95.5223880597015</v>
      </c>
      <c r="X59" s="20">
        <f>SUM(CALCULATION!IV54:IZ54)</f>
        <v>35</v>
      </c>
      <c r="Y59" s="21">
        <f t="shared" si="19"/>
        <v>97.2222222222222</v>
      </c>
    </row>
    <row r="60" ht="13" customHeight="1" spans="1:25">
      <c r="A60" s="13">
        <v>55</v>
      </c>
      <c r="B60" s="18">
        <v>55</v>
      </c>
      <c r="C60" s="22" t="s">
        <v>76</v>
      </c>
      <c r="D60" s="20">
        <f>SUM(CALCULATION!HR55:HS55)</f>
        <v>188</v>
      </c>
      <c r="E60" s="21">
        <f t="shared" si="0"/>
        <v>92.156862745098</v>
      </c>
      <c r="F60" s="56">
        <f>SUM(CALCULATION!JB55:JC55)</f>
        <v>105</v>
      </c>
      <c r="G60" s="21">
        <f t="shared" si="14"/>
        <v>88.9830508474576</v>
      </c>
      <c r="H60" s="20">
        <f>SUM(CALCULATION!HX55:HY55)</f>
        <v>160</v>
      </c>
      <c r="I60" s="21">
        <f t="shared" si="1"/>
        <v>91.4285714285714</v>
      </c>
      <c r="J60" s="20">
        <f>SUM(CALCULATION!IA55:IB55)</f>
        <v>52</v>
      </c>
      <c r="K60" s="21">
        <f t="shared" si="15"/>
        <v>94.5454545454545</v>
      </c>
      <c r="L60" s="20">
        <f>SUM(CALCULATION!ID55:IE55)</f>
        <v>205</v>
      </c>
      <c r="M60" s="21">
        <f t="shared" si="3"/>
        <v>85.7740585774059</v>
      </c>
      <c r="N60" s="20">
        <f>SUM(CALCULATION!IG55:IH55)</f>
        <v>187</v>
      </c>
      <c r="O60" s="21">
        <f t="shared" si="4"/>
        <v>91.6666666666667</v>
      </c>
      <c r="P60" s="20">
        <f>SUM(CALCULATION!IJ55:IK55)</f>
        <v>70</v>
      </c>
      <c r="Q60" s="21">
        <f t="shared" si="18"/>
        <v>94.5945945945946</v>
      </c>
      <c r="R60" s="20">
        <f>SUM(CALCULATION!IM55:IN55)</f>
        <v>156</v>
      </c>
      <c r="S60" s="21">
        <f t="shared" si="6"/>
        <v>84.7826086956522</v>
      </c>
      <c r="T60" s="20">
        <f>SUM(CALCULATION!IP55:IQ55)</f>
        <v>34</v>
      </c>
      <c r="U60" s="21">
        <f t="shared" si="7"/>
        <v>80.9523809523809</v>
      </c>
      <c r="V60" s="56">
        <f>SUM(CALCULATION!JF55:JG55)</f>
        <v>183</v>
      </c>
      <c r="W60" s="21">
        <f t="shared" si="17"/>
        <v>91.044776119403</v>
      </c>
      <c r="X60" s="20">
        <f>SUM(CALCULATION!IV55:IZ55)</f>
        <v>29</v>
      </c>
      <c r="Y60" s="21">
        <f t="shared" si="19"/>
        <v>80.5555555555556</v>
      </c>
    </row>
    <row r="61" ht="13" customHeight="1" spans="1:25">
      <c r="A61" s="13">
        <v>56</v>
      </c>
      <c r="B61" s="18">
        <v>56</v>
      </c>
      <c r="C61" s="22" t="s">
        <v>77</v>
      </c>
      <c r="D61" s="20">
        <f>SUM(CALCULATION!HR56:HS56)</f>
        <v>192</v>
      </c>
      <c r="E61" s="21">
        <f t="shared" si="0"/>
        <v>94.1176470588235</v>
      </c>
      <c r="F61" s="56">
        <f>SUM(CALCULATION!JB56:JC56)</f>
        <v>107</v>
      </c>
      <c r="G61" s="21">
        <f t="shared" si="14"/>
        <v>90.6779661016949</v>
      </c>
      <c r="H61" s="20">
        <f>SUM(CALCULATION!HX56:HY56)</f>
        <v>158</v>
      </c>
      <c r="I61" s="21">
        <f t="shared" si="1"/>
        <v>90.2857142857143</v>
      </c>
      <c r="J61" s="20">
        <f>SUM(CALCULATION!IA56:IB56)</f>
        <v>55</v>
      </c>
      <c r="K61" s="21">
        <f t="shared" si="15"/>
        <v>100</v>
      </c>
      <c r="L61" s="20">
        <f>SUM(CALCULATION!ID56:IE56)</f>
        <v>224</v>
      </c>
      <c r="M61" s="21">
        <f t="shared" si="3"/>
        <v>93.7238493723849</v>
      </c>
      <c r="N61" s="20">
        <f>SUM(CALCULATION!IG56:IH56)</f>
        <v>188</v>
      </c>
      <c r="O61" s="21">
        <f t="shared" si="4"/>
        <v>92.156862745098</v>
      </c>
      <c r="P61" s="20">
        <f>SUM(CALCULATION!IJ56:IK56)</f>
        <v>70</v>
      </c>
      <c r="Q61" s="21">
        <f t="shared" si="18"/>
        <v>94.5945945945946</v>
      </c>
      <c r="R61" s="20">
        <f>SUM(CALCULATION!IM56:IN56)</f>
        <v>169</v>
      </c>
      <c r="S61" s="21">
        <f t="shared" si="6"/>
        <v>91.8478260869565</v>
      </c>
      <c r="T61" s="20">
        <f>SUM(CALCULATION!IP56:IQ56)</f>
        <v>40</v>
      </c>
      <c r="U61" s="21">
        <f t="shared" si="7"/>
        <v>95.2380952380952</v>
      </c>
      <c r="V61" s="56">
        <f>SUM(CALCULATION!JF56:JG56)</f>
        <v>184</v>
      </c>
      <c r="W61" s="21">
        <f t="shared" si="17"/>
        <v>91.5422885572139</v>
      </c>
      <c r="X61" s="20">
        <f>SUM(CALCULATION!IV56:IZ56)</f>
        <v>31</v>
      </c>
      <c r="Y61" s="21">
        <f t="shared" si="19"/>
        <v>86.1111111111111</v>
      </c>
    </row>
    <row r="62" ht="13" customHeight="1" spans="1:25">
      <c r="A62" s="13">
        <v>57</v>
      </c>
      <c r="B62" s="18">
        <v>57</v>
      </c>
      <c r="C62" s="22" t="s">
        <v>78</v>
      </c>
      <c r="D62" s="20">
        <f>SUM(CALCULATION!HR57:HS57)</f>
        <v>164</v>
      </c>
      <c r="E62" s="21">
        <f t="shared" si="0"/>
        <v>80.3921568627451</v>
      </c>
      <c r="F62" s="56">
        <f>SUM(CALCULATION!JB57:JC57)</f>
        <v>102</v>
      </c>
      <c r="G62" s="21">
        <f t="shared" si="14"/>
        <v>86.4406779661017</v>
      </c>
      <c r="H62" s="20">
        <f>SUM(CALCULATION!HX57:HY57)</f>
        <v>144</v>
      </c>
      <c r="I62" s="21">
        <f t="shared" si="1"/>
        <v>82.2857142857143</v>
      </c>
      <c r="J62" s="20">
        <f>SUM(CALCULATION!IA57:IB57)</f>
        <v>51</v>
      </c>
      <c r="K62" s="21">
        <f t="shared" si="15"/>
        <v>92.7272727272727</v>
      </c>
      <c r="L62" s="20">
        <f>SUM(CALCULATION!ID57:IE57)</f>
        <v>194</v>
      </c>
      <c r="M62" s="21">
        <f t="shared" si="3"/>
        <v>81.1715481171548</v>
      </c>
      <c r="N62" s="20">
        <f>SUM(CALCULATION!IG57:IH57)</f>
        <v>178</v>
      </c>
      <c r="O62" s="21">
        <f t="shared" si="4"/>
        <v>87.2549019607843</v>
      </c>
      <c r="P62" s="20">
        <f>SUM(CALCULATION!IJ57:IK57)</f>
        <v>65</v>
      </c>
      <c r="Q62" s="21">
        <f t="shared" si="18"/>
        <v>87.8378378378378</v>
      </c>
      <c r="R62" s="20">
        <f>SUM(CALCULATION!IM57:IN57)</f>
        <v>150</v>
      </c>
      <c r="S62" s="21">
        <f t="shared" si="6"/>
        <v>81.5217391304348</v>
      </c>
      <c r="T62" s="20">
        <f>SUM(CALCULATION!IP57:IQ57)</f>
        <v>34</v>
      </c>
      <c r="U62" s="21">
        <f t="shared" si="7"/>
        <v>80.9523809523809</v>
      </c>
      <c r="V62" s="56">
        <f>SUM(CALCULATION!JF57:JG57)</f>
        <v>156</v>
      </c>
      <c r="W62" s="21">
        <f t="shared" si="17"/>
        <v>77.6119402985075</v>
      </c>
      <c r="X62" s="20">
        <f>SUM(CALCULATION!IV57:IZ57)</f>
        <v>31</v>
      </c>
      <c r="Y62" s="21">
        <f t="shared" si="19"/>
        <v>86.1111111111111</v>
      </c>
    </row>
    <row r="63" ht="13" customHeight="1" spans="1:25">
      <c r="A63" s="13">
        <v>58</v>
      </c>
      <c r="B63" s="18">
        <v>58</v>
      </c>
      <c r="C63" s="33" t="s">
        <v>79</v>
      </c>
      <c r="D63" s="20">
        <f>SUM(CALCULATION!HR58:HS58)</f>
        <v>179</v>
      </c>
      <c r="E63" s="21">
        <f t="shared" si="0"/>
        <v>87.7450980392157</v>
      </c>
      <c r="F63" s="56">
        <f>SUM(CALCULATION!JB58:JC58)</f>
        <v>99</v>
      </c>
      <c r="G63" s="21">
        <f t="shared" si="14"/>
        <v>83.8983050847458</v>
      </c>
      <c r="H63" s="20">
        <f>SUM(CALCULATION!HX58:HY58)</f>
        <v>148</v>
      </c>
      <c r="I63" s="21">
        <f t="shared" si="1"/>
        <v>84.5714285714286</v>
      </c>
      <c r="J63" s="20">
        <f>SUM(CALCULATION!IA58:IB58)</f>
        <v>50</v>
      </c>
      <c r="K63" s="21">
        <f t="shared" si="15"/>
        <v>90.9090909090909</v>
      </c>
      <c r="L63" s="20">
        <f>SUM(CALCULATION!ID58:IE58)</f>
        <v>203</v>
      </c>
      <c r="M63" s="21">
        <f t="shared" si="3"/>
        <v>84.9372384937239</v>
      </c>
      <c r="N63" s="20">
        <f>SUM(CALCULATION!IG58:IH58)</f>
        <v>188</v>
      </c>
      <c r="O63" s="21">
        <f t="shared" si="4"/>
        <v>92.156862745098</v>
      </c>
      <c r="P63" s="20">
        <f>SUM(CALCULATION!IJ58:IK58)</f>
        <v>68</v>
      </c>
      <c r="Q63" s="21">
        <f t="shared" si="18"/>
        <v>91.8918918918919</v>
      </c>
      <c r="R63" s="20">
        <f>SUM(CALCULATION!IM58:IN58)</f>
        <v>160</v>
      </c>
      <c r="S63" s="21">
        <f t="shared" si="6"/>
        <v>86.9565217391304</v>
      </c>
      <c r="T63" s="20">
        <f>SUM(CALCULATION!IP58:IQ58)</f>
        <v>37</v>
      </c>
      <c r="U63" s="21">
        <f t="shared" si="7"/>
        <v>88.0952380952381</v>
      </c>
      <c r="V63" s="56">
        <f>SUM(CALCULATION!JF58:JG58)</f>
        <v>162</v>
      </c>
      <c r="W63" s="21">
        <f t="shared" si="17"/>
        <v>80.5970149253731</v>
      </c>
      <c r="X63" s="20">
        <f>SUM(CALCULATION!IV58:IZ58)</f>
        <v>35</v>
      </c>
      <c r="Y63" s="21">
        <f t="shared" si="19"/>
        <v>97.2222222222222</v>
      </c>
    </row>
    <row r="64" customFormat="1" spans="2:3">
      <c r="B64" s="34"/>
      <c r="C64" s="35"/>
    </row>
    <row r="65" customFormat="1" spans="2:2">
      <c r="B65" s="34"/>
    </row>
  </sheetData>
  <mergeCells count="21">
    <mergeCell ref="B1:Y1"/>
    <mergeCell ref="B2:Y2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3:B5"/>
    <mergeCell ref="C3:C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5"/>
  <sheetViews>
    <sheetView topLeftCell="B39" workbookViewId="0">
      <selection activeCell="X6" sqref="X6:X63"/>
    </sheetView>
  </sheetViews>
  <sheetFormatPr defaultColWidth="9" defaultRowHeight="15"/>
  <cols>
    <col min="1" max="1" width="5.28571428571429" hidden="1" customWidth="1"/>
    <col min="2" max="2" width="3.14285714285714" style="1" customWidth="1"/>
    <col min="3" max="3" width="25.1428571428571" customWidth="1"/>
    <col min="4" max="4" width="5.57142857142857" customWidth="1"/>
    <col min="5" max="5" width="6" customWidth="1"/>
    <col min="6" max="6" width="5.57142857142857" customWidth="1"/>
    <col min="7" max="7" width="5.71428571428571" customWidth="1"/>
    <col min="8" max="8" width="5.57142857142857" customWidth="1"/>
    <col min="9" max="9" width="5.71428571428571" customWidth="1"/>
    <col min="10" max="10" width="5.57142857142857" customWidth="1"/>
    <col min="11" max="11" width="5.71428571428571" customWidth="1"/>
    <col min="12" max="12" width="5.57142857142857" customWidth="1"/>
    <col min="13" max="13" width="5.71428571428571" customWidth="1"/>
    <col min="14" max="14" width="5.57142857142857" customWidth="1"/>
    <col min="15" max="15" width="5.71428571428571" customWidth="1"/>
    <col min="16" max="16" width="5.57142857142857" customWidth="1"/>
    <col min="17" max="17" width="6" customWidth="1"/>
    <col min="18" max="22" width="5.57142857142857" customWidth="1"/>
    <col min="23" max="23" width="6.28571428571429" customWidth="1"/>
    <col min="24" max="24" width="5.57142857142857" customWidth="1"/>
    <col min="25" max="25" width="5.85714285714286" customWidth="1"/>
    <col min="26" max="16384" width="9.14285714285714"/>
  </cols>
  <sheetData>
    <row r="1" ht="18" customHeight="1" spans="1:30">
      <c r="A1" s="2">
        <v>45633</v>
      </c>
      <c r="B1" s="3" t="s">
        <v>110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0"/>
      <c r="AA1" s="40"/>
      <c r="AB1" s="41"/>
      <c r="AC1" s="41"/>
      <c r="AD1" s="42"/>
    </row>
    <row r="2" ht="18" customHeight="1" spans="1:30">
      <c r="A2" s="4"/>
      <c r="B2" s="3" t="s">
        <v>220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3"/>
      <c r="AA2" s="43"/>
      <c r="AB2" s="41"/>
      <c r="AC2" s="41"/>
      <c r="AD2" s="42"/>
    </row>
    <row r="3" ht="18" customHeight="1" spans="1:25">
      <c r="A3" s="5" t="s">
        <v>2</v>
      </c>
      <c r="B3" s="6" t="s">
        <v>82</v>
      </c>
      <c r="C3" s="7" t="s">
        <v>3</v>
      </c>
      <c r="D3" s="8" t="s">
        <v>4</v>
      </c>
      <c r="E3" s="8"/>
      <c r="F3" s="8"/>
      <c r="G3" s="8"/>
      <c r="H3" s="8" t="s">
        <v>5</v>
      </c>
      <c r="I3" s="8"/>
      <c r="J3" s="8"/>
      <c r="K3" s="8"/>
      <c r="L3" s="8" t="s">
        <v>6</v>
      </c>
      <c r="M3" s="8"/>
      <c r="N3" s="8" t="s">
        <v>7</v>
      </c>
      <c r="O3" s="8"/>
      <c r="P3" s="8"/>
      <c r="Q3" s="8"/>
      <c r="R3" s="8" t="s">
        <v>8</v>
      </c>
      <c r="S3" s="8"/>
      <c r="T3" s="8"/>
      <c r="U3" s="8"/>
      <c r="V3" s="8" t="s">
        <v>9</v>
      </c>
      <c r="W3" s="8"/>
      <c r="X3" s="8"/>
      <c r="Y3" s="8"/>
    </row>
    <row r="4" ht="96" customHeight="1" spans="1:25">
      <c r="A4" s="9"/>
      <c r="B4" s="6"/>
      <c r="C4" s="7"/>
      <c r="D4" s="10" t="s">
        <v>221</v>
      </c>
      <c r="E4" s="10"/>
      <c r="F4" s="6" t="s">
        <v>222</v>
      </c>
      <c r="G4" s="6"/>
      <c r="H4" s="11" t="s">
        <v>223</v>
      </c>
      <c r="I4" s="11"/>
      <c r="J4" s="6" t="s">
        <v>224</v>
      </c>
      <c r="K4" s="6"/>
      <c r="L4" s="6" t="s">
        <v>225</v>
      </c>
      <c r="M4" s="6"/>
      <c r="N4" s="6" t="s">
        <v>221</v>
      </c>
      <c r="O4" s="6"/>
      <c r="P4" s="6" t="s">
        <v>226</v>
      </c>
      <c r="Q4" s="6"/>
      <c r="R4" s="11" t="s">
        <v>227</v>
      </c>
      <c r="S4" s="11"/>
      <c r="T4" s="11" t="s">
        <v>228</v>
      </c>
      <c r="U4" s="11"/>
      <c r="V4" s="6" t="s">
        <v>229</v>
      </c>
      <c r="W4" s="6"/>
      <c r="X4" s="36" t="s">
        <v>230</v>
      </c>
      <c r="Y4" s="36"/>
    </row>
    <row r="5" ht="34.5" customHeight="1" spans="1:25">
      <c r="A5" s="9"/>
      <c r="B5" s="6"/>
      <c r="C5" s="7"/>
      <c r="D5" s="12" t="s">
        <v>19</v>
      </c>
      <c r="E5" s="10" t="s">
        <v>122</v>
      </c>
      <c r="F5" s="12" t="s">
        <v>19</v>
      </c>
      <c r="G5" s="10" t="s">
        <v>122</v>
      </c>
      <c r="H5" s="12" t="s">
        <v>19</v>
      </c>
      <c r="I5" s="10" t="s">
        <v>122</v>
      </c>
      <c r="J5" s="12" t="s">
        <v>19</v>
      </c>
      <c r="K5" s="10" t="s">
        <v>122</v>
      </c>
      <c r="L5" s="12" t="s">
        <v>19</v>
      </c>
      <c r="M5" s="10" t="s">
        <v>122</v>
      </c>
      <c r="N5" s="12" t="s">
        <v>19</v>
      </c>
      <c r="O5" s="10" t="s">
        <v>122</v>
      </c>
      <c r="P5" s="12" t="s">
        <v>19</v>
      </c>
      <c r="Q5" s="10" t="s">
        <v>122</v>
      </c>
      <c r="R5" s="12" t="s">
        <v>19</v>
      </c>
      <c r="S5" s="10" t="s">
        <v>122</v>
      </c>
      <c r="T5" s="37" t="s">
        <v>19</v>
      </c>
      <c r="U5" s="10" t="s">
        <v>122</v>
      </c>
      <c r="V5" s="12" t="s">
        <v>19</v>
      </c>
      <c r="W5" s="10" t="s">
        <v>122</v>
      </c>
      <c r="X5" s="12" t="s">
        <v>19</v>
      </c>
      <c r="Y5" s="10" t="s">
        <v>122</v>
      </c>
    </row>
    <row r="6" ht="13" customHeight="1" spans="1:25">
      <c r="A6" s="13">
        <v>1</v>
      </c>
      <c r="B6" s="18">
        <v>1</v>
      </c>
      <c r="C6" s="22" t="s">
        <v>21</v>
      </c>
      <c r="E6" s="21">
        <f>CALCULATION!JI1/204*100</f>
        <v>70.0980392156863</v>
      </c>
      <c r="G6" s="21">
        <f>CALCULATION!JX1/117*100</f>
        <v>78.6324786324786</v>
      </c>
      <c r="I6" s="21">
        <f>CALCULATION!JL1/175*100</f>
        <v>72</v>
      </c>
      <c r="K6" s="21">
        <f>CALCULATION!JO1/56*100</f>
        <v>87.5</v>
      </c>
      <c r="M6" s="21">
        <f>CALCULATION!JR1/239*100</f>
        <v>80.7531380753138</v>
      </c>
      <c r="O6" s="21">
        <f>CALCULATION!JU1/204*100</f>
        <v>80.8823529411765</v>
      </c>
      <c r="Q6" s="21">
        <f>CALCULATION!KA1/80*100</f>
        <v>86.25</v>
      </c>
      <c r="S6" s="21">
        <f>CALCULATION!KD1/184*100</f>
        <v>71.195652173913</v>
      </c>
      <c r="U6" s="21">
        <f>CALCULATION!KG1/42*100</f>
        <v>80.9523809523809</v>
      </c>
      <c r="W6" s="21">
        <f>CALCULATION!KJ1/201*100</f>
        <v>67.6616915422886</v>
      </c>
      <c r="Y6" s="21">
        <f>CALCULATION!KM1/32*100</f>
        <v>87.5</v>
      </c>
    </row>
    <row r="7" ht="13" customHeight="1" spans="1:25">
      <c r="A7" s="13">
        <v>2</v>
      </c>
      <c r="B7" s="18">
        <v>2</v>
      </c>
      <c r="C7" s="19" t="s">
        <v>22</v>
      </c>
      <c r="E7" s="21">
        <f>CALCULATION!JI2/204*100</f>
        <v>87.7450980392157</v>
      </c>
      <c r="G7" s="21">
        <f>CALCULATION!JX2/117*100</f>
        <v>90.5982905982906</v>
      </c>
      <c r="I7" s="21">
        <f>CALCULATION!JL2/175*100</f>
        <v>84.5714285714286</v>
      </c>
      <c r="K7" s="21">
        <f>CALCULATION!JO2/56*100</f>
        <v>89.2857142857143</v>
      </c>
      <c r="M7" s="21">
        <f>CALCULATION!JR2/239*100</f>
        <v>89.5397489539749</v>
      </c>
      <c r="O7" s="21">
        <f>CALCULATION!JU2/204*100</f>
        <v>89.2156862745098</v>
      </c>
      <c r="Q7" s="21">
        <f>CALCULATION!KA2/80*100</f>
        <v>97.5</v>
      </c>
      <c r="S7" s="21">
        <f>CALCULATION!KD2/184*100</f>
        <v>82.6086956521739</v>
      </c>
      <c r="U7" s="21">
        <f>CALCULATION!KG2/42*100</f>
        <v>92.8571428571429</v>
      </c>
      <c r="W7" s="21">
        <f>CALCULATION!KJ2/201*100</f>
        <v>82.089552238806</v>
      </c>
      <c r="Y7" s="21">
        <f>CALCULATION!KM2/32*100</f>
        <v>90.625</v>
      </c>
    </row>
    <row r="8" ht="13" customHeight="1" spans="1:25">
      <c r="A8" s="13">
        <v>3</v>
      </c>
      <c r="B8" s="18">
        <v>3</v>
      </c>
      <c r="C8" s="22" t="s">
        <v>23</v>
      </c>
      <c r="E8" s="21">
        <f>CALCULATION!JI3/204*100</f>
        <v>88.7254901960784</v>
      </c>
      <c r="G8" s="21">
        <f>CALCULATION!JX3/117*100</f>
        <v>94.017094017094</v>
      </c>
      <c r="I8" s="21">
        <f>CALCULATION!JL3/175*100</f>
        <v>84.5714285714286</v>
      </c>
      <c r="K8" s="21">
        <f>CALCULATION!JO3/56*100</f>
        <v>92.8571428571429</v>
      </c>
      <c r="M8" s="21">
        <f>CALCULATION!JR3/239*100</f>
        <v>88.7029288702929</v>
      </c>
      <c r="O8" s="21">
        <f>CALCULATION!JU3/204*100</f>
        <v>86.7647058823529</v>
      </c>
      <c r="Q8" s="21">
        <f>CALCULATION!KA3/80*100</f>
        <v>100</v>
      </c>
      <c r="S8" s="21">
        <f>CALCULATION!KD3/184*100</f>
        <v>92.3913043478261</v>
      </c>
      <c r="U8" s="21">
        <f>CALCULATION!KG3/42*100</f>
        <v>83.3333333333333</v>
      </c>
      <c r="W8" s="21">
        <f>CALCULATION!KJ3/201*100</f>
        <v>89.5522388059701</v>
      </c>
      <c r="Y8" s="21">
        <f>CALCULATION!KM3/32*100</f>
        <v>96.875</v>
      </c>
    </row>
    <row r="9" ht="13" customHeight="1" spans="1:25">
      <c r="A9" s="13">
        <v>4</v>
      </c>
      <c r="B9" s="18">
        <v>4</v>
      </c>
      <c r="C9" s="22" t="s">
        <v>24</v>
      </c>
      <c r="E9" s="21">
        <f>CALCULATION!JI4/204*100</f>
        <v>90.6862745098039</v>
      </c>
      <c r="G9" s="21">
        <f>CALCULATION!JX4/117*100</f>
        <v>88.8888888888889</v>
      </c>
      <c r="I9" s="21">
        <f>CALCULATION!JL4/175*100</f>
        <v>89.7142857142857</v>
      </c>
      <c r="K9" s="21">
        <f>CALCULATION!JO4/56*100</f>
        <v>94.6428571428571</v>
      </c>
      <c r="M9" s="21">
        <f>CALCULATION!JR4/239*100</f>
        <v>88.2845188284519</v>
      </c>
      <c r="O9" s="21">
        <f>CALCULATION!JU4/204*100</f>
        <v>88.7254901960784</v>
      </c>
      <c r="Q9" s="21">
        <f>CALCULATION!KA4/80*100</f>
        <v>100</v>
      </c>
      <c r="S9" s="21">
        <f>CALCULATION!KD4/184*100</f>
        <v>87.5</v>
      </c>
      <c r="U9" s="21">
        <f>CALCULATION!KG4/42*100</f>
        <v>83.3333333333333</v>
      </c>
      <c r="W9" s="21">
        <f>CALCULATION!KJ4/201*100</f>
        <v>85.5721393034826</v>
      </c>
      <c r="Y9" s="21">
        <f>CALCULATION!KM4/32*100</f>
        <v>84.375</v>
      </c>
    </row>
    <row r="10" ht="13" customHeight="1" spans="1:25">
      <c r="A10" s="13">
        <v>5</v>
      </c>
      <c r="B10" s="18">
        <v>5</v>
      </c>
      <c r="C10" s="22" t="s">
        <v>25</v>
      </c>
      <c r="E10" s="21">
        <f>CALCULATION!JI5/204*100</f>
        <v>94.1176470588235</v>
      </c>
      <c r="G10" s="21">
        <f>CALCULATION!JX5/117*100</f>
        <v>90.5982905982906</v>
      </c>
      <c r="I10" s="21">
        <f>CALCULATION!JL5/175*100</f>
        <v>89.1428571428571</v>
      </c>
      <c r="K10" s="21">
        <f>CALCULATION!JO5/56*100</f>
        <v>94.6428571428571</v>
      </c>
      <c r="M10" s="21">
        <f>CALCULATION!JR5/239*100</f>
        <v>91.2133891213389</v>
      </c>
      <c r="O10" s="21">
        <f>CALCULATION!JU5/204*100</f>
        <v>90.1960784313726</v>
      </c>
      <c r="Q10" s="21">
        <f>CALCULATION!KA5/80*100</f>
        <v>100</v>
      </c>
      <c r="S10" s="21">
        <f>CALCULATION!KD5/184*100</f>
        <v>91.304347826087</v>
      </c>
      <c r="U10" s="21">
        <f>CALCULATION!KG5/42*100</f>
        <v>78.5714285714286</v>
      </c>
      <c r="W10" s="21">
        <f>CALCULATION!KJ5/201*100</f>
        <v>94.0298507462687</v>
      </c>
      <c r="Y10" s="21">
        <f>CALCULATION!KM5/32*100</f>
        <v>90.625</v>
      </c>
    </row>
    <row r="11" ht="13" customHeight="1" spans="1:25">
      <c r="A11" s="13">
        <v>6</v>
      </c>
      <c r="B11" s="18">
        <v>6</v>
      </c>
      <c r="C11" s="22" t="s">
        <v>26</v>
      </c>
      <c r="E11" s="21">
        <f>CALCULATION!JI6/204*100</f>
        <v>93.6274509803922</v>
      </c>
      <c r="G11" s="21">
        <f>CALCULATION!JX6/117*100</f>
        <v>83.7606837606838</v>
      </c>
      <c r="I11" s="21">
        <f>CALCULATION!JL6/175*100</f>
        <v>90.2857142857143</v>
      </c>
      <c r="K11" s="21">
        <f>CALCULATION!JO6/56*100</f>
        <v>91.0714285714286</v>
      </c>
      <c r="M11" s="21">
        <f>CALCULATION!JR6/239*100</f>
        <v>92.0502092050209</v>
      </c>
      <c r="O11" s="21">
        <f>CALCULATION!JU6/204*100</f>
        <v>93.6274509803922</v>
      </c>
      <c r="Q11" s="21">
        <f>CALCULATION!KA6/80*100</f>
        <v>97.5</v>
      </c>
      <c r="S11" s="21">
        <f>CALCULATION!KD6/184*100</f>
        <v>92.9347826086957</v>
      </c>
      <c r="U11" s="21">
        <f>CALCULATION!KG6/42*100</f>
        <v>97.6190476190476</v>
      </c>
      <c r="W11" s="21">
        <f>CALCULATION!KJ6/201*100</f>
        <v>90.0497512437811</v>
      </c>
      <c r="Y11" s="21">
        <f>CALCULATION!KM6/32*100</f>
        <v>93.75</v>
      </c>
    </row>
    <row r="12" ht="13" customHeight="1" spans="1:25">
      <c r="A12" s="13">
        <v>7</v>
      </c>
      <c r="B12" s="18">
        <v>7</v>
      </c>
      <c r="C12" s="22" t="s">
        <v>28</v>
      </c>
      <c r="E12" s="21">
        <f>CALCULATION!JI7/204*100</f>
        <v>94.1176470588235</v>
      </c>
      <c r="G12" s="21">
        <f>CALCULATION!JX7/117*100</f>
        <v>91.4529914529915</v>
      </c>
      <c r="I12" s="21">
        <f>CALCULATION!JL7/175*100</f>
        <v>88.5714285714286</v>
      </c>
      <c r="K12" s="21">
        <f>CALCULATION!JO7/56*100</f>
        <v>96.4285714285714</v>
      </c>
      <c r="M12" s="21">
        <f>CALCULATION!JR7/239*100</f>
        <v>94.9790794979079</v>
      </c>
      <c r="O12" s="21">
        <f>CALCULATION!JU7/204*100</f>
        <v>94.6078431372549</v>
      </c>
      <c r="Q12" s="21">
        <f>CALCULATION!KA7/80*100</f>
        <v>100</v>
      </c>
      <c r="S12" s="21">
        <f>CALCULATION!KD7/184*100</f>
        <v>95.6521739130435</v>
      </c>
      <c r="U12" s="21">
        <f>CALCULATION!KG7/42*100</f>
        <v>90.4761904761905</v>
      </c>
      <c r="W12" s="21">
        <f>CALCULATION!KJ7/201*100</f>
        <v>89.0547263681592</v>
      </c>
      <c r="Y12" s="21">
        <f>CALCULATION!KM7/32*100</f>
        <v>93.75</v>
      </c>
    </row>
    <row r="13" ht="13" customHeight="1" spans="1:25">
      <c r="A13" s="13">
        <v>8</v>
      </c>
      <c r="B13" s="18">
        <v>8</v>
      </c>
      <c r="C13" s="22" t="s">
        <v>29</v>
      </c>
      <c r="E13" s="21">
        <f>CALCULATION!JI8/204*100</f>
        <v>91.6666666666667</v>
      </c>
      <c r="G13" s="21">
        <f>CALCULATION!JX8/117*100</f>
        <v>87.1794871794872</v>
      </c>
      <c r="I13" s="21">
        <f>CALCULATION!JL8/175*100</f>
        <v>90.2857142857143</v>
      </c>
      <c r="K13" s="21">
        <f>CALCULATION!JO8/56*100</f>
        <v>87.5</v>
      </c>
      <c r="M13" s="21">
        <f>CALCULATION!JR8/239*100</f>
        <v>82.4267782426778</v>
      </c>
      <c r="O13" s="21">
        <f>CALCULATION!JU8/204*100</f>
        <v>87.7450980392157</v>
      </c>
      <c r="Q13" s="21">
        <f>CALCULATION!KA8/80*100</f>
        <v>92.5</v>
      </c>
      <c r="S13" s="21">
        <f>CALCULATION!KD8/184*100</f>
        <v>86.4130434782609</v>
      </c>
      <c r="U13" s="21">
        <f>CALCULATION!KG8/42*100</f>
        <v>90.4761904761905</v>
      </c>
      <c r="W13" s="21">
        <f>CALCULATION!KJ8/201*100</f>
        <v>86.0696517412935</v>
      </c>
      <c r="Y13" s="21">
        <f>CALCULATION!KM8/32*100</f>
        <v>81.25</v>
      </c>
    </row>
    <row r="14" ht="13" customHeight="1" spans="1:25">
      <c r="A14" s="13">
        <v>9</v>
      </c>
      <c r="B14" s="18">
        <v>9</v>
      </c>
      <c r="C14" s="22" t="s">
        <v>30</v>
      </c>
      <c r="E14" s="21">
        <f>CALCULATION!JI9/204*100</f>
        <v>84.8039215686274</v>
      </c>
      <c r="G14" s="21">
        <f>CALCULATION!JX9/117*100</f>
        <v>91.4529914529915</v>
      </c>
      <c r="I14" s="21">
        <f>CALCULATION!JL9/175*100</f>
        <v>82.2857142857143</v>
      </c>
      <c r="K14" s="21">
        <f>CALCULATION!JO9/56*100</f>
        <v>80.3571428571429</v>
      </c>
      <c r="M14" s="21">
        <f>CALCULATION!JR9/239*100</f>
        <v>89.9581589958159</v>
      </c>
      <c r="O14" s="21">
        <f>CALCULATION!JU9/204*100</f>
        <v>92.6470588235294</v>
      </c>
      <c r="Q14" s="21">
        <f>CALCULATION!KA9/80*100</f>
        <v>87.5</v>
      </c>
      <c r="S14" s="21">
        <f>CALCULATION!KD9/184*100</f>
        <v>85.3260869565217</v>
      </c>
      <c r="U14" s="21">
        <f>CALCULATION!KG9/42*100</f>
        <v>71.4285714285714</v>
      </c>
      <c r="W14" s="21">
        <f>CALCULATION!KJ9/201*100</f>
        <v>87.5621890547264</v>
      </c>
      <c r="Y14" s="21">
        <f>CALCULATION!KM9/32*100</f>
        <v>84.375</v>
      </c>
    </row>
    <row r="15" ht="13" customHeight="1" spans="1:25">
      <c r="A15" s="13">
        <v>10</v>
      </c>
      <c r="B15" s="18">
        <v>10</v>
      </c>
      <c r="C15" s="44" t="s">
        <v>31</v>
      </c>
      <c r="E15" s="21">
        <f>CALCULATION!JI10/204*100</f>
        <v>80.8823529411765</v>
      </c>
      <c r="G15" s="21">
        <f>CALCULATION!JX10/117*100</f>
        <v>90.5982905982906</v>
      </c>
      <c r="I15" s="21">
        <f>CALCULATION!JL10/175*100</f>
        <v>82.2857142857143</v>
      </c>
      <c r="K15" s="21">
        <f>CALCULATION!JO10/56*100</f>
        <v>85.7142857142857</v>
      </c>
      <c r="M15" s="21">
        <f>CALCULATION!JR10/239*100</f>
        <v>80.3347280334728</v>
      </c>
      <c r="O15" s="21">
        <f>CALCULATION!JU10/204*100</f>
        <v>83.8235294117647</v>
      </c>
      <c r="Q15" s="21">
        <f>CALCULATION!KA10/80*100</f>
        <v>97.5</v>
      </c>
      <c r="S15" s="21">
        <f>CALCULATION!KD10/184*100</f>
        <v>77.7173913043478</v>
      </c>
      <c r="U15" s="21">
        <f>CALCULATION!KG10/42*100</f>
        <v>78.5714285714286</v>
      </c>
      <c r="W15" s="21">
        <f>CALCULATION!KJ10/201*100</f>
        <v>78.6069651741294</v>
      </c>
      <c r="Y15" s="21">
        <f>CALCULATION!KM10/32*100</f>
        <v>90.625</v>
      </c>
    </row>
    <row r="16" ht="13" customHeight="1" spans="1:25">
      <c r="A16" s="13">
        <v>11</v>
      </c>
      <c r="B16" s="18">
        <v>11</v>
      </c>
      <c r="C16" s="22" t="s">
        <v>32</v>
      </c>
      <c r="E16" s="21">
        <f>CALCULATION!JI11/204*100</f>
        <v>89.7058823529412</v>
      </c>
      <c r="G16" s="21">
        <f>CALCULATION!JX11/117*100</f>
        <v>82.9059829059829</v>
      </c>
      <c r="I16" s="21">
        <f>CALCULATION!JL11/175*100</f>
        <v>84.5714285714286</v>
      </c>
      <c r="K16" s="21">
        <f>CALCULATION!JO11/56*100</f>
        <v>89.2857142857143</v>
      </c>
      <c r="M16" s="21">
        <f>CALCULATION!JR11/239*100</f>
        <v>86.6108786610879</v>
      </c>
      <c r="O16" s="21">
        <f>CALCULATION!JU11/204*100</f>
        <v>90.1960784313726</v>
      </c>
      <c r="Q16" s="21">
        <f>CALCULATION!KA11/80*100</f>
        <v>95</v>
      </c>
      <c r="S16" s="21">
        <f>CALCULATION!KD11/184*100</f>
        <v>88.0434782608696</v>
      </c>
      <c r="U16" s="21">
        <f>CALCULATION!KG11/42*100</f>
        <v>83.3333333333333</v>
      </c>
      <c r="W16" s="21">
        <f>CALCULATION!KJ11/201*100</f>
        <v>83.5820895522388</v>
      </c>
      <c r="Y16" s="21">
        <f>CALCULATION!KM11/32*100</f>
        <v>93.75</v>
      </c>
    </row>
    <row r="17" ht="13" customHeight="1" spans="1:25">
      <c r="A17" s="13">
        <v>12</v>
      </c>
      <c r="B17" s="18">
        <v>12</v>
      </c>
      <c r="C17" s="22" t="s">
        <v>33</v>
      </c>
      <c r="E17" s="21">
        <f>CALCULATION!JI12/204*100</f>
        <v>86.7647058823529</v>
      </c>
      <c r="G17" s="21">
        <f>CALCULATION!JX12/117*100</f>
        <v>85.4700854700855</v>
      </c>
      <c r="I17" s="21">
        <f>CALCULATION!JL12/175*100</f>
        <v>85.1428571428571</v>
      </c>
      <c r="K17" s="21">
        <f>CALCULATION!JO12/56*100</f>
        <v>96.4285714285714</v>
      </c>
      <c r="M17" s="21">
        <f>CALCULATION!JR12/239*100</f>
        <v>92.4686192468619</v>
      </c>
      <c r="O17" s="21">
        <f>CALCULATION!JU12/204*100</f>
        <v>89.2156862745098</v>
      </c>
      <c r="Q17" s="21">
        <f>CALCULATION!KA12/80*100</f>
        <v>96.25</v>
      </c>
      <c r="S17" s="21">
        <f>CALCULATION!KD12/184*100</f>
        <v>88.0434782608696</v>
      </c>
      <c r="U17" s="21">
        <f>CALCULATION!KG12/42*100</f>
        <v>83.3333333333333</v>
      </c>
      <c r="W17" s="21">
        <f>CALCULATION!KJ12/201*100</f>
        <v>83.0845771144279</v>
      </c>
      <c r="Y17" s="21">
        <f>CALCULATION!KM12/32*100</f>
        <v>100</v>
      </c>
    </row>
    <row r="18" ht="13" customHeight="1" spans="1:25">
      <c r="A18" s="13">
        <v>13</v>
      </c>
      <c r="B18" s="18">
        <v>13</v>
      </c>
      <c r="C18" s="22" t="s">
        <v>34</v>
      </c>
      <c r="E18" s="21">
        <f>CALCULATION!JI13/204*100</f>
        <v>84.3137254901961</v>
      </c>
      <c r="G18" s="21">
        <f>CALCULATION!JX13/117*100</f>
        <v>85.4700854700855</v>
      </c>
      <c r="I18" s="21">
        <f>CALCULATION!JL13/175*100</f>
        <v>84.5714285714286</v>
      </c>
      <c r="K18" s="21">
        <f>CALCULATION!JO13/56*100</f>
        <v>91.0714285714286</v>
      </c>
      <c r="M18" s="21">
        <f>CALCULATION!JR13/239*100</f>
        <v>79.0794979079498</v>
      </c>
      <c r="O18" s="21">
        <f>CALCULATION!JU13/204*100</f>
        <v>84.8039215686274</v>
      </c>
      <c r="Q18" s="21">
        <f>CALCULATION!KA13/80*100</f>
        <v>90</v>
      </c>
      <c r="S18" s="21">
        <f>CALCULATION!KD13/184*100</f>
        <v>75.5434782608696</v>
      </c>
      <c r="U18" s="21">
        <f>CALCULATION!KG13/42*100</f>
        <v>83.3333333333333</v>
      </c>
      <c r="W18" s="21">
        <f>CALCULATION!KJ13/201*100</f>
        <v>80.0995024875622</v>
      </c>
      <c r="Y18" s="21">
        <f>CALCULATION!KM13/32*100</f>
        <v>87.5</v>
      </c>
    </row>
    <row r="19" ht="13" customHeight="1" spans="1:25">
      <c r="A19" s="13">
        <v>14</v>
      </c>
      <c r="B19" s="18">
        <v>14</v>
      </c>
      <c r="C19" s="22" t="s">
        <v>35</v>
      </c>
      <c r="E19" s="21">
        <f>CALCULATION!JI14/204*100</f>
        <v>82.843137254902</v>
      </c>
      <c r="G19" s="21">
        <f>CALCULATION!JX14/117*100</f>
        <v>85.4700854700855</v>
      </c>
      <c r="I19" s="21">
        <f>CALCULATION!JL14/175*100</f>
        <v>80.5714285714286</v>
      </c>
      <c r="K19" s="21">
        <f>CALCULATION!JO14/56*100</f>
        <v>76.7857142857143</v>
      </c>
      <c r="M19" s="21">
        <f>CALCULATION!JR14/239*100</f>
        <v>84.9372384937239</v>
      </c>
      <c r="O19" s="21">
        <f>CALCULATION!JU14/204*100</f>
        <v>83.3333333333333</v>
      </c>
      <c r="Q19" s="21">
        <f>CALCULATION!KA14/80*100</f>
        <v>96.25</v>
      </c>
      <c r="S19" s="21">
        <f>CALCULATION!KD14/184*100</f>
        <v>80.4347826086957</v>
      </c>
      <c r="U19" s="21">
        <f>CALCULATION!KG14/42*100</f>
        <v>78.5714285714286</v>
      </c>
      <c r="W19" s="21">
        <f>CALCULATION!KJ14/201*100</f>
        <v>87.5621890547264</v>
      </c>
      <c r="Y19" s="21">
        <f>CALCULATION!KM14/32*100</f>
        <v>90.625</v>
      </c>
    </row>
    <row r="20" ht="13" customHeight="1" spans="1:25">
      <c r="A20" s="13">
        <v>15</v>
      </c>
      <c r="B20" s="18">
        <v>15</v>
      </c>
      <c r="C20" s="22" t="s">
        <v>36</v>
      </c>
      <c r="E20" s="21">
        <f>CALCULATION!JI15/204*100</f>
        <v>92.156862745098</v>
      </c>
      <c r="G20" s="21">
        <f>CALCULATION!JX15/117*100</f>
        <v>91.4529914529915</v>
      </c>
      <c r="I20" s="21">
        <f>CALCULATION!JL15/175*100</f>
        <v>82.2857142857143</v>
      </c>
      <c r="K20" s="21">
        <f>CALCULATION!JO15/56*100</f>
        <v>94.6428571428571</v>
      </c>
      <c r="M20" s="21">
        <f>CALCULATION!JR15/239*100</f>
        <v>84.1004184100418</v>
      </c>
      <c r="O20" s="21">
        <f>CALCULATION!JU15/204*100</f>
        <v>91.1764705882353</v>
      </c>
      <c r="Q20" s="21">
        <f>CALCULATION!KA15/80*100</f>
        <v>95</v>
      </c>
      <c r="S20" s="21">
        <f>CALCULATION!KD15/184*100</f>
        <v>85.8695652173913</v>
      </c>
      <c r="U20" s="21">
        <f>CALCULATION!KG15/42*100</f>
        <v>80.9523809523809</v>
      </c>
      <c r="W20" s="21">
        <f>CALCULATION!KJ15/201*100</f>
        <v>90.547263681592</v>
      </c>
      <c r="Y20" s="21">
        <f>CALCULATION!KM15/32*100</f>
        <v>87.5</v>
      </c>
    </row>
    <row r="21" ht="13" customHeight="1" spans="1:25">
      <c r="A21" s="13">
        <v>16</v>
      </c>
      <c r="B21" s="18">
        <v>16</v>
      </c>
      <c r="C21" s="22" t="s">
        <v>37</v>
      </c>
      <c r="E21" s="21">
        <f>CALCULATION!JI16/204*100</f>
        <v>85.2941176470588</v>
      </c>
      <c r="G21" s="21">
        <f>CALCULATION!JX16/117*100</f>
        <v>88.8888888888889</v>
      </c>
      <c r="I21" s="21">
        <f>CALCULATION!JL16/175*100</f>
        <v>86.2857142857143</v>
      </c>
      <c r="K21" s="21">
        <f>CALCULATION!JO16/56*100</f>
        <v>98.2142857142857</v>
      </c>
      <c r="M21" s="21">
        <f>CALCULATION!JR16/239*100</f>
        <v>82.0083682008368</v>
      </c>
      <c r="O21" s="21">
        <f>CALCULATION!JU16/204*100</f>
        <v>87.2549019607843</v>
      </c>
      <c r="Q21" s="21">
        <f>CALCULATION!KA16/80*100</f>
        <v>96.25</v>
      </c>
      <c r="S21" s="21">
        <f>CALCULATION!KD16/184*100</f>
        <v>85.8695652173913</v>
      </c>
      <c r="U21" s="21">
        <f>CALCULATION!KG16/42*100</f>
        <v>80.9523809523809</v>
      </c>
      <c r="W21" s="21">
        <f>CALCULATION!KJ16/201*100</f>
        <v>82.089552238806</v>
      </c>
      <c r="Y21" s="21">
        <f>CALCULATION!KM16/32*100</f>
        <v>87.5</v>
      </c>
    </row>
    <row r="22" ht="13" customHeight="1" spans="1:25">
      <c r="A22" s="13">
        <v>17</v>
      </c>
      <c r="B22" s="18">
        <v>17</v>
      </c>
      <c r="C22" s="22" t="s">
        <v>38</v>
      </c>
      <c r="E22" s="21">
        <f>CALCULATION!JI17/204*100</f>
        <v>84.8039215686274</v>
      </c>
      <c r="G22" s="21">
        <f>CALCULATION!JX17/117*100</f>
        <v>80.3418803418803</v>
      </c>
      <c r="I22" s="21">
        <f>CALCULATION!JL17/175*100</f>
        <v>83.4285714285714</v>
      </c>
      <c r="K22" s="21">
        <f>CALCULATION!JO17/56*100</f>
        <v>98.2142857142857</v>
      </c>
      <c r="M22" s="21">
        <f>CALCULATION!JR17/239*100</f>
        <v>83.6820083682008</v>
      </c>
      <c r="O22" s="21">
        <f>CALCULATION!JU17/204*100</f>
        <v>79.9019607843137</v>
      </c>
      <c r="Q22" s="21">
        <f>CALCULATION!KA17/80*100</f>
        <v>95</v>
      </c>
      <c r="S22" s="21">
        <f>CALCULATION!KD17/184*100</f>
        <v>80.4347826086957</v>
      </c>
      <c r="U22" s="21">
        <f>CALCULATION!KG17/42*100</f>
        <v>80.9523809523809</v>
      </c>
      <c r="W22" s="21">
        <f>CALCULATION!KJ17/201*100</f>
        <v>79.6019900497513</v>
      </c>
      <c r="Y22" s="21">
        <f>CALCULATION!KM17/32*100</f>
        <v>96.875</v>
      </c>
    </row>
    <row r="23" ht="13" customHeight="1" spans="1:25">
      <c r="A23" s="13">
        <v>18</v>
      </c>
      <c r="B23" s="18">
        <v>18</v>
      </c>
      <c r="C23" s="22" t="s">
        <v>39</v>
      </c>
      <c r="E23" s="21">
        <f>CALCULATION!JI18/204*100</f>
        <v>85.7843137254902</v>
      </c>
      <c r="G23" s="21">
        <f>CALCULATION!JX18/117*100</f>
        <v>88.8888888888889</v>
      </c>
      <c r="I23" s="21">
        <f>CALCULATION!JL18/175*100</f>
        <v>85.1428571428571</v>
      </c>
      <c r="K23" s="21">
        <f>CALCULATION!JO18/56*100</f>
        <v>92.8571428571429</v>
      </c>
      <c r="M23" s="21">
        <f>CALCULATION!JR18/239*100</f>
        <v>90.3765690376569</v>
      </c>
      <c r="O23" s="21">
        <f>CALCULATION!JU18/204*100</f>
        <v>92.6470588235294</v>
      </c>
      <c r="Q23" s="21">
        <f>CALCULATION!KA18/80*100</f>
        <v>97.5</v>
      </c>
      <c r="S23" s="21">
        <f>CALCULATION!KD18/184*100</f>
        <v>87.5</v>
      </c>
      <c r="U23" s="21">
        <f>CALCULATION!KG18/42*100</f>
        <v>78.5714285714286</v>
      </c>
      <c r="W23" s="21">
        <f>CALCULATION!KJ18/201*100</f>
        <v>85.5721393034826</v>
      </c>
      <c r="Y23" s="21">
        <f>CALCULATION!KM18/32*100</f>
        <v>78.125</v>
      </c>
    </row>
    <row r="24" ht="13" customHeight="1" spans="1:25">
      <c r="A24" s="13">
        <v>19</v>
      </c>
      <c r="B24" s="18">
        <v>19</v>
      </c>
      <c r="C24" s="22" t="s">
        <v>40</v>
      </c>
      <c r="E24" s="21">
        <f>CALCULATION!JI19/204*100</f>
        <v>78.4313725490196</v>
      </c>
      <c r="G24" s="21">
        <f>CALCULATION!JX19/117*100</f>
        <v>78.6324786324786</v>
      </c>
      <c r="I24" s="21">
        <f>CALCULATION!JL19/175*100</f>
        <v>78.8571428571429</v>
      </c>
      <c r="K24" s="21">
        <f>CALCULATION!JO19/56*100</f>
        <v>87.5</v>
      </c>
      <c r="M24" s="21">
        <f>CALCULATION!JR19/239*100</f>
        <v>77.8242677824268</v>
      </c>
      <c r="O24" s="21">
        <f>CALCULATION!JU19/204*100</f>
        <v>82.843137254902</v>
      </c>
      <c r="Q24" s="21">
        <f>CALCULATION!KA19/80*100</f>
        <v>90</v>
      </c>
      <c r="S24" s="21">
        <f>CALCULATION!KD19/184*100</f>
        <v>82.0652173913043</v>
      </c>
      <c r="U24" s="21">
        <f>CALCULATION!KG19/42*100</f>
        <v>71.4285714285714</v>
      </c>
      <c r="W24" s="21">
        <f>CALCULATION!KJ19/201*100</f>
        <v>76.1194029850746</v>
      </c>
      <c r="Y24" s="21">
        <f>CALCULATION!KM19/32*100</f>
        <v>81.25</v>
      </c>
    </row>
    <row r="25" ht="13" customHeight="1" spans="1:25">
      <c r="A25" s="13">
        <v>20</v>
      </c>
      <c r="B25" s="18">
        <v>20</v>
      </c>
      <c r="C25" s="44" t="s">
        <v>41</v>
      </c>
      <c r="E25" s="21">
        <f>CALCULATION!JI20/204*100</f>
        <v>65.1960784313726</v>
      </c>
      <c r="G25" s="21">
        <f>CALCULATION!JX20/117*100</f>
        <v>83.7606837606838</v>
      </c>
      <c r="I25" s="21">
        <f>CALCULATION!JL20/175*100</f>
        <v>75.4285714285714</v>
      </c>
      <c r="K25" s="21">
        <f>CALCULATION!JO20/56*100</f>
        <v>76.7857142857143</v>
      </c>
      <c r="M25" s="21">
        <f>CALCULATION!JR20/239*100</f>
        <v>73.2217573221757</v>
      </c>
      <c r="O25" s="21">
        <f>CALCULATION!JU20/204*100</f>
        <v>84.8039215686274</v>
      </c>
      <c r="Q25" s="21">
        <f>CALCULATION!KA20/80*100</f>
        <v>87.5</v>
      </c>
      <c r="S25" s="21">
        <f>CALCULATION!KD20/184*100</f>
        <v>73.3695652173913</v>
      </c>
      <c r="U25" s="21">
        <f>CALCULATION!KG20/42*100</f>
        <v>73.8095238095238</v>
      </c>
      <c r="W25" s="21">
        <f>CALCULATION!KJ20/201*100</f>
        <v>71.1442786069652</v>
      </c>
      <c r="Y25" s="21">
        <f>CALCULATION!KM20/32*100</f>
        <v>71.875</v>
      </c>
    </row>
    <row r="26" ht="13" customHeight="1" spans="1:25">
      <c r="A26" s="13">
        <v>21</v>
      </c>
      <c r="B26" s="18">
        <v>21</v>
      </c>
      <c r="C26" s="22" t="s">
        <v>42</v>
      </c>
      <c r="E26" s="21">
        <f>CALCULATION!JI21/204*100</f>
        <v>89.2156862745098</v>
      </c>
      <c r="G26" s="21">
        <f>CALCULATION!JX21/115*100</f>
        <v>94.7826086956522</v>
      </c>
      <c r="I26" s="21">
        <f>CALCULATION!JL21/175*100</f>
        <v>86.8571428571429</v>
      </c>
      <c r="K26" s="21">
        <f>CALCULATION!JO21/56*100</f>
        <v>96.4285714285714</v>
      </c>
      <c r="M26" s="21">
        <f>CALCULATION!JR21/239*100</f>
        <v>86.1924686192469</v>
      </c>
      <c r="O26" s="21">
        <f>CALCULATION!JU21/204*100</f>
        <v>91.1764705882353</v>
      </c>
      <c r="Q26" s="21">
        <f>CALCULATION!KA21/74*100</f>
        <v>97.2972972972973</v>
      </c>
      <c r="S26" s="21">
        <f>CALCULATION!KD21/184*100</f>
        <v>87.5</v>
      </c>
      <c r="U26" s="21">
        <f>CALCULATION!KG21/42*100</f>
        <v>85.7142857142857</v>
      </c>
      <c r="W26" s="21">
        <f>CALCULATION!KJ21/201*100</f>
        <v>86.0696517412935</v>
      </c>
      <c r="Y26" s="21">
        <f>CALCULATION!KM21/33*100</f>
        <v>78.7878787878788</v>
      </c>
    </row>
    <row r="27" ht="13" customHeight="1" spans="1:25">
      <c r="A27" s="13">
        <v>22</v>
      </c>
      <c r="B27" s="18">
        <v>22</v>
      </c>
      <c r="C27" s="22" t="s">
        <v>43</v>
      </c>
      <c r="E27" s="21">
        <f>CALCULATION!JI22/204*100</f>
        <v>80.3921568627451</v>
      </c>
      <c r="G27" s="21">
        <f>CALCULATION!JX22/115*100</f>
        <v>90.4347826086957</v>
      </c>
      <c r="I27" s="21">
        <f>CALCULATION!JL22/175*100</f>
        <v>86.2857142857143</v>
      </c>
      <c r="K27" s="21">
        <f>CALCULATION!JO22/56*100</f>
        <v>91.0714285714286</v>
      </c>
      <c r="M27" s="21">
        <f>CALCULATION!JR22/239*100</f>
        <v>80.7531380753138</v>
      </c>
      <c r="O27" s="21">
        <f>CALCULATION!JU22/204*100</f>
        <v>92.6470588235294</v>
      </c>
      <c r="Q27" s="21">
        <f>CALCULATION!KA22/74*100</f>
        <v>95.9459459459459</v>
      </c>
      <c r="S27" s="21">
        <f>CALCULATION!KD22/184*100</f>
        <v>90.2173913043478</v>
      </c>
      <c r="U27" s="21">
        <f>CALCULATION!KG22/42*100</f>
        <v>85.7142857142857</v>
      </c>
      <c r="W27" s="21">
        <f>CALCULATION!KJ22/201*100</f>
        <v>77.1144278606965</v>
      </c>
      <c r="Y27" s="21">
        <f>CALCULATION!KM22/33*100</f>
        <v>72.7272727272727</v>
      </c>
    </row>
    <row r="28" ht="13" customHeight="1" spans="1:25">
      <c r="A28" s="13">
        <v>23</v>
      </c>
      <c r="B28" s="18">
        <v>23</v>
      </c>
      <c r="C28" s="22" t="s">
        <v>44</v>
      </c>
      <c r="E28" s="21">
        <f>CALCULATION!JI23/204*100</f>
        <v>59.8039215686275</v>
      </c>
      <c r="G28" s="21">
        <f>CALCULATION!JX23/115*100</f>
        <v>70.4347826086957</v>
      </c>
      <c r="I28" s="21">
        <f>CALCULATION!JL23/175*100</f>
        <v>68</v>
      </c>
      <c r="K28" s="21">
        <f>CALCULATION!JO23/56*100</f>
        <v>76.7857142857143</v>
      </c>
      <c r="M28" s="21">
        <f>CALCULATION!JR23/239*100</f>
        <v>57.7405857740586</v>
      </c>
      <c r="O28" s="21">
        <f>CALCULATION!JU23/204*100</f>
        <v>62.2549019607843</v>
      </c>
      <c r="Q28" s="21">
        <f>CALCULATION!KA23/74*100</f>
        <v>77.027027027027</v>
      </c>
      <c r="S28" s="21">
        <f>CALCULATION!KD23/184*100</f>
        <v>60.3260869565217</v>
      </c>
      <c r="U28" s="21">
        <f>CALCULATION!KG23/42*100</f>
        <v>64.2857142857143</v>
      </c>
      <c r="W28" s="21">
        <f>CALCULATION!KJ23/201*100</f>
        <v>66.6666666666667</v>
      </c>
      <c r="Y28" s="21">
        <f>CALCULATION!KM23/33*100</f>
        <v>78.7878787878788</v>
      </c>
    </row>
    <row r="29" ht="13" customHeight="1" spans="1:25">
      <c r="A29" s="13">
        <v>24</v>
      </c>
      <c r="B29" s="18">
        <v>24</v>
      </c>
      <c r="C29" s="22" t="s">
        <v>45</v>
      </c>
      <c r="E29" s="21">
        <f>CALCULATION!JI24/204*100</f>
        <v>79.9019607843137</v>
      </c>
      <c r="G29" s="21">
        <f>CALCULATION!JX24/115*100</f>
        <v>90.4347826086957</v>
      </c>
      <c r="I29" s="21">
        <f>CALCULATION!JL24/175*100</f>
        <v>84.5714285714286</v>
      </c>
      <c r="K29" s="21">
        <f>CALCULATION!JO24/56*100</f>
        <v>94.6428571428571</v>
      </c>
      <c r="M29" s="21">
        <f>CALCULATION!JR24/239*100</f>
        <v>85.3556485355649</v>
      </c>
      <c r="O29" s="21">
        <f>CALCULATION!JU24/204*100</f>
        <v>85.2941176470588</v>
      </c>
      <c r="Q29" s="21">
        <f>CALCULATION!KA24/74*100</f>
        <v>94.5945945945946</v>
      </c>
      <c r="S29" s="21">
        <f>CALCULATION!KD24/184*100</f>
        <v>84.7826086956522</v>
      </c>
      <c r="U29" s="21">
        <f>CALCULATION!KG24/42*100</f>
        <v>69.0476190476191</v>
      </c>
      <c r="W29" s="21">
        <f>CALCULATION!KJ24/201*100</f>
        <v>77.6119402985075</v>
      </c>
      <c r="Y29" s="21">
        <f>CALCULATION!KM24/33*100</f>
        <v>90.9090909090909</v>
      </c>
    </row>
    <row r="30" ht="12" customHeight="1" spans="1:25">
      <c r="A30" s="13">
        <v>25</v>
      </c>
      <c r="B30" s="18">
        <v>25</v>
      </c>
      <c r="C30" s="45" t="s">
        <v>46</v>
      </c>
      <c r="E30" s="21">
        <f>CALCULATION!JI25/204*100</f>
        <v>71.078431372549</v>
      </c>
      <c r="G30" s="21">
        <f>CALCULATION!JX25/115*100</f>
        <v>71.304347826087</v>
      </c>
      <c r="I30" s="21">
        <f>CALCULATION!JL25/175*100</f>
        <v>68.5714285714286</v>
      </c>
      <c r="K30" s="21">
        <f>CALCULATION!JO25/56*100</f>
        <v>71.4285714285714</v>
      </c>
      <c r="M30" s="21">
        <f>CALCULATION!JR25/239*100</f>
        <v>68.2008368200837</v>
      </c>
      <c r="O30" s="21">
        <f>CALCULATION!JU25/204*100</f>
        <v>69.6078431372549</v>
      </c>
      <c r="Q30" s="21">
        <f>CALCULATION!KA25/74*100</f>
        <v>85.1351351351351</v>
      </c>
      <c r="S30" s="21">
        <f>CALCULATION!KD25/184*100</f>
        <v>73.3695652173913</v>
      </c>
      <c r="U30" s="21">
        <f>CALCULATION!KG25/42*100</f>
        <v>64.2857142857143</v>
      </c>
      <c r="W30" s="21">
        <f>CALCULATION!KJ25/201*100</f>
        <v>54.726368159204</v>
      </c>
      <c r="Y30" s="21">
        <f>CALCULATION!KM25/33*100</f>
        <v>78.7878787878788</v>
      </c>
    </row>
    <row r="31" ht="13" customHeight="1" spans="1:25">
      <c r="A31" s="13">
        <v>26</v>
      </c>
      <c r="B31" s="18">
        <v>26</v>
      </c>
      <c r="C31" s="28" t="s">
        <v>47</v>
      </c>
      <c r="E31" s="21">
        <f>CALCULATION!JI26/204*100</f>
        <v>68.6274509803922</v>
      </c>
      <c r="G31" s="21">
        <f>CALCULATION!JX26/115*100</f>
        <v>90.4347826086957</v>
      </c>
      <c r="I31" s="21">
        <f>CALCULATION!JL26/175*100</f>
        <v>68</v>
      </c>
      <c r="K31" s="21">
        <f>CALCULATION!JO26/56*100</f>
        <v>76.7857142857143</v>
      </c>
      <c r="M31" s="21">
        <f>CALCULATION!JR26/239*100</f>
        <v>73.6401673640167</v>
      </c>
      <c r="O31" s="21">
        <f>CALCULATION!JU26/204*100</f>
        <v>74.5098039215686</v>
      </c>
      <c r="Q31" s="21">
        <f>CALCULATION!KA26/74*100</f>
        <v>94.5945945945946</v>
      </c>
      <c r="S31" s="21">
        <f>CALCULATION!KD26/184*100</f>
        <v>69.5652173913043</v>
      </c>
      <c r="U31" s="21">
        <f>CALCULATION!KG26/42*100</f>
        <v>64.2857142857143</v>
      </c>
      <c r="W31" s="21">
        <f>CALCULATION!KJ26/201*100</f>
        <v>73.134328358209</v>
      </c>
      <c r="Y31" s="21">
        <f>CALCULATION!KM26/33*100</f>
        <v>87.8787878787879</v>
      </c>
    </row>
    <row r="32" ht="13" customHeight="1" spans="1:25">
      <c r="A32" s="13">
        <v>27</v>
      </c>
      <c r="B32" s="18">
        <v>27</v>
      </c>
      <c r="C32" s="19" t="s">
        <v>48</v>
      </c>
      <c r="E32" s="21">
        <f>CALCULATION!JI27/204*100</f>
        <v>81.3725490196078</v>
      </c>
      <c r="G32" s="21">
        <f>CALCULATION!JX27/115*100</f>
        <v>94.7826086956522</v>
      </c>
      <c r="I32" s="21">
        <f>CALCULATION!JL27/175*100</f>
        <v>73.7142857142857</v>
      </c>
      <c r="K32" s="21">
        <f>CALCULATION!JO27/56*100</f>
        <v>82.1428571428571</v>
      </c>
      <c r="M32" s="21">
        <f>CALCULATION!JR27/239*100</f>
        <v>76.9874476987448</v>
      </c>
      <c r="O32" s="21">
        <f>CALCULATION!JU27/204*100</f>
        <v>84.3137254901961</v>
      </c>
      <c r="Q32" s="21">
        <f>CALCULATION!KA27/74*100</f>
        <v>97.2972972972973</v>
      </c>
      <c r="S32" s="21">
        <f>CALCULATION!KD27/184*100</f>
        <v>80.9782608695652</v>
      </c>
      <c r="U32" s="21">
        <f>CALCULATION!KG27/42*100</f>
        <v>76.1904761904762</v>
      </c>
      <c r="W32" s="21">
        <f>CALCULATION!KJ27/201*100</f>
        <v>84.5771144278607</v>
      </c>
      <c r="Y32" s="21">
        <f>CALCULATION!KM27/33*100</f>
        <v>78.7878787878788</v>
      </c>
    </row>
    <row r="33" ht="13" customHeight="1" spans="1:25">
      <c r="A33" s="13">
        <v>28</v>
      </c>
      <c r="B33" s="18">
        <v>28</v>
      </c>
      <c r="C33" s="22" t="s">
        <v>49</v>
      </c>
      <c r="E33" s="21">
        <f>CALCULATION!JI28/204*100</f>
        <v>85.7843137254902</v>
      </c>
      <c r="G33" s="21">
        <f>CALCULATION!JX28/115*100</f>
        <v>89.5652173913044</v>
      </c>
      <c r="I33" s="21">
        <f>CALCULATION!JL28/175*100</f>
        <v>77.7142857142857</v>
      </c>
      <c r="K33" s="21">
        <f>CALCULATION!JO28/56*100</f>
        <v>91.0714285714286</v>
      </c>
      <c r="M33" s="21">
        <f>CALCULATION!JR28/239*100</f>
        <v>81.5899581589958</v>
      </c>
      <c r="O33" s="21">
        <f>CALCULATION!JU28/204*100</f>
        <v>87.7450980392157</v>
      </c>
      <c r="Q33" s="21">
        <f>CALCULATION!KA28/74*100</f>
        <v>97.2972972972973</v>
      </c>
      <c r="S33" s="21">
        <f>CALCULATION!KD28/184*100</f>
        <v>85.8695652173913</v>
      </c>
      <c r="U33" s="21">
        <f>CALCULATION!KG28/42*100</f>
        <v>73.8095238095238</v>
      </c>
      <c r="W33" s="21">
        <f>CALCULATION!KJ28/201*100</f>
        <v>87.0646766169154</v>
      </c>
      <c r="Y33" s="21">
        <f>CALCULATION!KM28/33*100</f>
        <v>93.9393939393939</v>
      </c>
    </row>
    <row r="34" ht="13" customHeight="1" spans="1:25">
      <c r="A34" s="13">
        <v>29</v>
      </c>
      <c r="B34" s="18">
        <v>29</v>
      </c>
      <c r="C34" s="22" t="s">
        <v>50</v>
      </c>
      <c r="E34" s="21">
        <f>CALCULATION!JI29/204*100</f>
        <v>87.2549019607843</v>
      </c>
      <c r="G34" s="21">
        <f>CALCULATION!JX29/115*100</f>
        <v>93.9130434782609</v>
      </c>
      <c r="I34" s="21">
        <f>CALCULATION!JL29/175*100</f>
        <v>85.1428571428571</v>
      </c>
      <c r="K34" s="21">
        <f>CALCULATION!JO29/56*100</f>
        <v>91.0714285714286</v>
      </c>
      <c r="M34" s="21">
        <f>CALCULATION!JR29/239*100</f>
        <v>88.2845188284519</v>
      </c>
      <c r="O34" s="21">
        <f>CALCULATION!JU29/204*100</f>
        <v>90.6862745098039</v>
      </c>
      <c r="Q34" s="21">
        <f>CALCULATION!KA29/74*100</f>
        <v>97.2972972972973</v>
      </c>
      <c r="S34" s="21">
        <f>CALCULATION!KD29/184*100</f>
        <v>86.4130434782609</v>
      </c>
      <c r="U34" s="21">
        <f>CALCULATION!KG29/42*100</f>
        <v>85.7142857142857</v>
      </c>
      <c r="W34" s="21">
        <f>CALCULATION!KJ29/201*100</f>
        <v>83.0845771144279</v>
      </c>
      <c r="Y34" s="21">
        <f>CALCULATION!KM29/33*100</f>
        <v>87.8787878787879</v>
      </c>
    </row>
    <row r="35" ht="13" customHeight="1" spans="1:25">
      <c r="A35" s="13">
        <v>30</v>
      </c>
      <c r="B35" s="18">
        <v>30</v>
      </c>
      <c r="C35" s="29" t="s">
        <v>51</v>
      </c>
      <c r="E35" s="21">
        <f>CALCULATION!JI30/204*100</f>
        <v>85.7843137254902</v>
      </c>
      <c r="G35" s="21">
        <f>CALCULATION!JX30/115*100</f>
        <v>92.1739130434783</v>
      </c>
      <c r="I35" s="21">
        <f>CALCULATION!JL30/175*100</f>
        <v>84</v>
      </c>
      <c r="K35" s="21">
        <f>CALCULATION!JO30/56*100</f>
        <v>89.2857142857143</v>
      </c>
      <c r="M35" s="21">
        <f>CALCULATION!JR30/239*100</f>
        <v>84.1004184100418</v>
      </c>
      <c r="O35" s="21">
        <f>CALCULATION!JU30/204*100</f>
        <v>91.6666666666667</v>
      </c>
      <c r="Q35" s="21">
        <f>CALCULATION!KA30/74*100</f>
        <v>97.2972972972973</v>
      </c>
      <c r="S35" s="21">
        <f>CALCULATION!KD30/184*100</f>
        <v>92.3913043478261</v>
      </c>
      <c r="U35" s="21">
        <f>CALCULATION!KG30/42*100</f>
        <v>88.0952380952381</v>
      </c>
      <c r="W35" s="21">
        <f>CALCULATION!KJ30/201*100</f>
        <v>86.5671641791045</v>
      </c>
      <c r="Y35" s="21">
        <f>CALCULATION!KM30/33*100</f>
        <v>93.9393939393939</v>
      </c>
    </row>
    <row r="36" ht="13" customHeight="1" spans="1:25">
      <c r="A36" s="13">
        <v>31</v>
      </c>
      <c r="B36" s="18">
        <v>31</v>
      </c>
      <c r="C36" s="22" t="s">
        <v>52</v>
      </c>
      <c r="E36" s="21">
        <f>CALCULATION!JI31/204*100</f>
        <v>91.6666666666667</v>
      </c>
      <c r="G36" s="21">
        <f>CALCULATION!JX31/118*100</f>
        <v>97.4576271186441</v>
      </c>
      <c r="I36" s="21">
        <f>CALCULATION!JL31/175*100</f>
        <v>89.1428571428571</v>
      </c>
      <c r="K36" s="21">
        <f>CALCULATION!JO31/55*100</f>
        <v>89.0909090909091</v>
      </c>
      <c r="M36" s="21">
        <f>CALCULATION!JR31/239*100</f>
        <v>91.2133891213389</v>
      </c>
      <c r="O36" s="21">
        <f>CALCULATION!JU31/204*100</f>
        <v>94.1176470588235</v>
      </c>
      <c r="Q36" s="21">
        <f>CALCULATION!KA31/76*100</f>
        <v>94.7368421052632</v>
      </c>
      <c r="S36" s="21">
        <f>CALCULATION!KD31/184*100</f>
        <v>89.6739130434783</v>
      </c>
      <c r="U36" s="21">
        <f>CALCULATION!KG31/42*100</f>
        <v>92.8571428571429</v>
      </c>
      <c r="W36" s="21">
        <f>CALCULATION!KJ31/201*100</f>
        <v>90.547263681592</v>
      </c>
      <c r="Y36" s="21">
        <f>CALCULATION!KM31/33*100</f>
        <v>96.969696969697</v>
      </c>
    </row>
    <row r="37" ht="13" customHeight="1" spans="1:25">
      <c r="A37" s="13">
        <v>32</v>
      </c>
      <c r="B37" s="18">
        <v>32</v>
      </c>
      <c r="C37" s="22" t="s">
        <v>53</v>
      </c>
      <c r="E37" s="21">
        <f>CALCULATION!JI32/204*100</f>
        <v>25.9803921568627</v>
      </c>
      <c r="G37" s="21">
        <f>CALCULATION!JX32/118*100</f>
        <v>37.2881355932203</v>
      </c>
      <c r="I37" s="21">
        <f>CALCULATION!JL32/175*100</f>
        <v>32.5714285714286</v>
      </c>
      <c r="K37" s="21">
        <f>CALCULATION!JO32/55*100</f>
        <v>40</v>
      </c>
      <c r="M37" s="21">
        <f>CALCULATION!JR32/239*100</f>
        <v>25.5230125523013</v>
      </c>
      <c r="O37" s="21">
        <f>CALCULATION!JU32/204*100</f>
        <v>26.9607843137255</v>
      </c>
      <c r="Q37" s="21">
        <f>CALCULATION!KA32/76*100</f>
        <v>40.7894736842105</v>
      </c>
      <c r="S37" s="21">
        <f>CALCULATION!KD32/184*100</f>
        <v>26.6304347826087</v>
      </c>
      <c r="U37" s="21">
        <f>CALCULATION!KG32/42*100</f>
        <v>42.8571428571429</v>
      </c>
      <c r="W37" s="21">
        <f>CALCULATION!KJ32/201*100</f>
        <v>29.3532338308458</v>
      </c>
      <c r="Y37" s="21">
        <f>CALCULATION!KM32/33*100</f>
        <v>66.6666666666667</v>
      </c>
    </row>
    <row r="38" ht="13" customHeight="1" spans="1:25">
      <c r="A38" s="13">
        <v>33</v>
      </c>
      <c r="B38" s="18">
        <v>33</v>
      </c>
      <c r="C38" s="22" t="s">
        <v>54</v>
      </c>
      <c r="E38" s="21">
        <f>CALCULATION!JI33/204*100</f>
        <v>94.1176470588235</v>
      </c>
      <c r="G38" s="21">
        <f>CALCULATION!JX33/118*100</f>
        <v>91.5254237288136</v>
      </c>
      <c r="I38" s="21">
        <f>CALCULATION!JL33/175*100</f>
        <v>89.7142857142857</v>
      </c>
      <c r="K38" s="21">
        <f>CALCULATION!JO33/55*100</f>
        <v>90.9090909090909</v>
      </c>
      <c r="M38" s="21">
        <f>CALCULATION!JR33/239*100</f>
        <v>90.7949790794979</v>
      </c>
      <c r="O38" s="21">
        <f>CALCULATION!JU33/204*100</f>
        <v>94.6078431372549</v>
      </c>
      <c r="Q38" s="21">
        <f>CALCULATION!KA33/76*100</f>
        <v>96.0526315789474</v>
      </c>
      <c r="S38" s="21">
        <f>CALCULATION!KD33/184*100</f>
        <v>91.8478260869565</v>
      </c>
      <c r="U38" s="21">
        <f>CALCULATION!KG33/42*100</f>
        <v>92.8571428571429</v>
      </c>
      <c r="W38" s="21">
        <f>CALCULATION!KJ33/201*100</f>
        <v>90.0497512437811</v>
      </c>
      <c r="Y38" s="21">
        <f>CALCULATION!KM33/33*100</f>
        <v>87.8787878787879</v>
      </c>
    </row>
    <row r="39" ht="13" customHeight="1" spans="1:25">
      <c r="A39" s="13">
        <v>34</v>
      </c>
      <c r="B39" s="18">
        <v>34</v>
      </c>
      <c r="C39" s="22" t="s">
        <v>55</v>
      </c>
      <c r="E39" s="21">
        <f>CALCULATION!JI34/204*100</f>
        <v>86.2745098039216</v>
      </c>
      <c r="G39" s="21">
        <f>CALCULATION!JX34/118*100</f>
        <v>88.135593220339</v>
      </c>
      <c r="I39" s="21">
        <f>CALCULATION!JL34/175*100</f>
        <v>83.4285714285714</v>
      </c>
      <c r="K39" s="21">
        <f>CALCULATION!JO34/55*100</f>
        <v>87.2727272727273</v>
      </c>
      <c r="M39" s="21">
        <f>CALCULATION!JR34/239*100</f>
        <v>80.3347280334728</v>
      </c>
      <c r="O39" s="21">
        <f>CALCULATION!JU34/204*100</f>
        <v>86.2745098039216</v>
      </c>
      <c r="Q39" s="21">
        <f>CALCULATION!KA34/76*100</f>
        <v>92.1052631578947</v>
      </c>
      <c r="S39" s="21">
        <f>CALCULATION!KD34/184*100</f>
        <v>84.7826086956522</v>
      </c>
      <c r="U39" s="21">
        <f>CALCULATION!KG34/42*100</f>
        <v>80.9523809523809</v>
      </c>
      <c r="W39" s="21">
        <f>CALCULATION!KJ34/201*100</f>
        <v>85.5721393034826</v>
      </c>
      <c r="Y39" s="21">
        <f>CALCULATION!KM34/33*100</f>
        <v>87.8787878787879</v>
      </c>
    </row>
    <row r="40" ht="13" customHeight="1" spans="1:25">
      <c r="A40" s="13">
        <v>35</v>
      </c>
      <c r="B40" s="18">
        <v>35</v>
      </c>
      <c r="C40" s="22" t="s">
        <v>56</v>
      </c>
      <c r="E40" s="21">
        <f>CALCULATION!JI35/204*100</f>
        <v>97.5490196078431</v>
      </c>
      <c r="G40" s="21">
        <f>CALCULATION!JX35/118*100</f>
        <v>98.3050847457627</v>
      </c>
      <c r="I40" s="21">
        <f>CALCULATION!JL35/175*100</f>
        <v>92</v>
      </c>
      <c r="K40" s="21">
        <f>CALCULATION!JO35/55*100</f>
        <v>96.3636363636364</v>
      </c>
      <c r="M40" s="21">
        <f>CALCULATION!JR35/239*100</f>
        <v>97.489539748954</v>
      </c>
      <c r="O40" s="21">
        <f>CALCULATION!JU35/204*100</f>
        <v>99.0196078431373</v>
      </c>
      <c r="Q40" s="21">
        <f>CALCULATION!KA35/76*100</f>
        <v>100</v>
      </c>
      <c r="S40" s="21">
        <f>CALCULATION!KD35/184*100</f>
        <v>96.195652173913</v>
      </c>
      <c r="U40" s="21">
        <f>CALCULATION!KG35/42*100</f>
        <v>100</v>
      </c>
      <c r="W40" s="21">
        <f>CALCULATION!KJ35/201*100</f>
        <v>96.0199004975124</v>
      </c>
      <c r="Y40" s="21">
        <f>CALCULATION!KM35/33*100</f>
        <v>93.9393939393939</v>
      </c>
    </row>
    <row r="41" ht="13" customHeight="1" spans="1:25">
      <c r="A41" s="13">
        <v>36</v>
      </c>
      <c r="B41" s="18">
        <v>36</v>
      </c>
      <c r="C41" s="22" t="s">
        <v>57</v>
      </c>
      <c r="E41" s="21">
        <f>CALCULATION!JI36/204*100</f>
        <v>67.156862745098</v>
      </c>
      <c r="G41" s="21">
        <f>CALCULATION!JX36/118*100</f>
        <v>81.3559322033898</v>
      </c>
      <c r="I41" s="21">
        <f>CALCULATION!JL36/175*100</f>
        <v>77.7142857142857</v>
      </c>
      <c r="K41" s="21">
        <f>CALCULATION!JO36/55*100</f>
        <v>90.9090909090909</v>
      </c>
      <c r="M41" s="21">
        <f>CALCULATION!JR36/239*100</f>
        <v>79.0794979079498</v>
      </c>
      <c r="O41" s="21">
        <f>CALCULATION!JU36/204*100</f>
        <v>86.7647058823529</v>
      </c>
      <c r="Q41" s="21">
        <f>CALCULATION!KA36/76*100</f>
        <v>89.4736842105263</v>
      </c>
      <c r="S41" s="21">
        <f>CALCULATION!KD36/184*100</f>
        <v>76.6304347826087</v>
      </c>
      <c r="U41" s="21">
        <f>CALCULATION!KG36/42*100</f>
        <v>80.9523809523809</v>
      </c>
      <c r="W41" s="21">
        <f>CALCULATION!KJ36/201*100</f>
        <v>67.1641791044776</v>
      </c>
      <c r="Y41" s="21">
        <f>CALCULATION!KM36/33*100</f>
        <v>84.8484848484848</v>
      </c>
    </row>
    <row r="42" ht="13" customHeight="1" spans="1:25">
      <c r="A42" s="13">
        <v>37</v>
      </c>
      <c r="B42" s="18">
        <v>37</v>
      </c>
      <c r="C42" s="22" t="s">
        <v>58</v>
      </c>
      <c r="E42" s="21">
        <f>CALCULATION!JI37/204*100</f>
        <v>92.6470588235294</v>
      </c>
      <c r="G42" s="21">
        <f>CALCULATION!JX37/118*100</f>
        <v>96.6101694915254</v>
      </c>
      <c r="I42" s="21">
        <f>CALCULATION!JL37/175*100</f>
        <v>88.5714285714286</v>
      </c>
      <c r="K42" s="21">
        <f>CALCULATION!JO37/55*100</f>
        <v>96.3636363636364</v>
      </c>
      <c r="M42" s="21">
        <f>CALCULATION!JR37/239*100</f>
        <v>86.1924686192469</v>
      </c>
      <c r="O42" s="21">
        <f>CALCULATION!JU37/204*100</f>
        <v>92.6470588235294</v>
      </c>
      <c r="Q42" s="21">
        <f>CALCULATION!KA37/76*100</f>
        <v>97.3684210526316</v>
      </c>
      <c r="S42" s="21">
        <f>CALCULATION!KD37/184*100</f>
        <v>92.3913043478261</v>
      </c>
      <c r="U42" s="21">
        <f>CALCULATION!KG37/42*100</f>
        <v>95.2380952380952</v>
      </c>
      <c r="W42" s="21">
        <f>CALCULATION!KJ37/201*100</f>
        <v>91.044776119403</v>
      </c>
      <c r="Y42" s="21">
        <f>CALCULATION!KM37/33*100</f>
        <v>90.9090909090909</v>
      </c>
    </row>
    <row r="43" ht="13" customHeight="1" spans="1:25">
      <c r="A43" s="13">
        <v>38</v>
      </c>
      <c r="B43" s="18">
        <v>38</v>
      </c>
      <c r="C43" s="22" t="s">
        <v>59</v>
      </c>
      <c r="E43" s="21">
        <f>CALCULATION!JI38/204*100</f>
        <v>94.6078431372549</v>
      </c>
      <c r="G43" s="21">
        <f>CALCULATION!JX38/118*100</f>
        <v>97.4576271186441</v>
      </c>
      <c r="I43" s="21">
        <f>CALCULATION!JL38/175*100</f>
        <v>92.5714285714286</v>
      </c>
      <c r="K43" s="21">
        <f>CALCULATION!JO38/55*100</f>
        <v>100</v>
      </c>
      <c r="M43" s="21">
        <f>CALCULATION!JR38/239*100</f>
        <v>98.326359832636</v>
      </c>
      <c r="O43" s="21">
        <f>CALCULATION!JU38/204*100</f>
        <v>96.5686274509804</v>
      </c>
      <c r="Q43" s="21">
        <f>CALCULATION!KA38/76*100</f>
        <v>97.3684210526316</v>
      </c>
      <c r="S43" s="21">
        <f>CALCULATION!KD38/184*100</f>
        <v>95.6521739130435</v>
      </c>
      <c r="U43" s="21">
        <f>CALCULATION!KG38/42*100</f>
        <v>97.6190476190476</v>
      </c>
      <c r="W43" s="21">
        <f>CALCULATION!KJ38/201*100</f>
        <v>91.044776119403</v>
      </c>
      <c r="Y43" s="21">
        <f>CALCULATION!KM38/33*100</f>
        <v>81.8181818181818</v>
      </c>
    </row>
    <row r="44" ht="13" customHeight="1" spans="1:25">
      <c r="A44" s="13">
        <v>39</v>
      </c>
      <c r="B44" s="18">
        <v>39</v>
      </c>
      <c r="C44" s="22" t="s">
        <v>60</v>
      </c>
      <c r="E44" s="21">
        <f>CALCULATION!JI39/204*100</f>
        <v>81.3725490196078</v>
      </c>
      <c r="G44" s="21">
        <f>CALCULATION!JX39/118*100</f>
        <v>88.135593220339</v>
      </c>
      <c r="I44" s="21">
        <f>CALCULATION!JL39/175*100</f>
        <v>84.5714285714286</v>
      </c>
      <c r="K44" s="21">
        <f>CALCULATION!JO39/55*100</f>
        <v>81.8181818181818</v>
      </c>
      <c r="M44" s="21">
        <f>CALCULATION!JR39/239*100</f>
        <v>84.1004184100418</v>
      </c>
      <c r="O44" s="21">
        <f>CALCULATION!JU39/204*100</f>
        <v>91.1764705882353</v>
      </c>
      <c r="Q44" s="21">
        <f>CALCULATION!KA39/76*100</f>
        <v>92.1052631578947</v>
      </c>
      <c r="S44" s="21">
        <f>CALCULATION!KD39/184*100</f>
        <v>79.8913043478261</v>
      </c>
      <c r="U44" s="21">
        <f>CALCULATION!KG39/42*100</f>
        <v>78.5714285714286</v>
      </c>
      <c r="W44" s="21">
        <f>CALCULATION!KJ39/201*100</f>
        <v>84.5771144278607</v>
      </c>
      <c r="Y44" s="21">
        <f>CALCULATION!KM39/33*100</f>
        <v>84.8484848484848</v>
      </c>
    </row>
    <row r="45" ht="13" customHeight="1" spans="1:25">
      <c r="A45" s="13">
        <v>40</v>
      </c>
      <c r="B45" s="18">
        <v>40</v>
      </c>
      <c r="C45" s="19" t="s">
        <v>61</v>
      </c>
      <c r="E45" s="21">
        <f>CALCULATION!JI40/204*100</f>
        <v>74.5098039215686</v>
      </c>
      <c r="G45" s="21">
        <f>CALCULATION!JX40/118*100</f>
        <v>84.7457627118644</v>
      </c>
      <c r="I45" s="21">
        <f>CALCULATION!JL40/175*100</f>
        <v>84.5714285714286</v>
      </c>
      <c r="K45" s="21">
        <f>CALCULATION!JO40/55*100</f>
        <v>80</v>
      </c>
      <c r="M45" s="21">
        <f>CALCULATION!JR40/239*100</f>
        <v>80.7531380753138</v>
      </c>
      <c r="O45" s="21">
        <f>CALCULATION!JU40/204*100</f>
        <v>77.4509803921569</v>
      </c>
      <c r="Q45" s="21">
        <f>CALCULATION!KA40/76*100</f>
        <v>93.4210526315789</v>
      </c>
      <c r="S45" s="21">
        <f>CALCULATION!KD40/184*100</f>
        <v>82.6086956521739</v>
      </c>
      <c r="U45" s="21">
        <f>CALCULATION!KG40/42*100</f>
        <v>80.9523809523809</v>
      </c>
      <c r="W45" s="21">
        <f>CALCULATION!KJ40/201*100</f>
        <v>78.6069651741294</v>
      </c>
      <c r="Y45" s="21">
        <f>CALCULATION!KM40/33*100</f>
        <v>84.8484848484848</v>
      </c>
    </row>
    <row r="46" ht="13" customHeight="1" spans="1:25">
      <c r="A46" s="13">
        <v>41</v>
      </c>
      <c r="B46" s="18">
        <v>41</v>
      </c>
      <c r="C46" s="22" t="s">
        <v>62</v>
      </c>
      <c r="E46" s="21">
        <f>CALCULATION!JI41/204*100</f>
        <v>93.6274509803922</v>
      </c>
      <c r="G46" s="21">
        <f>CALCULATION!JX41/118*100</f>
        <v>93.2203389830508</v>
      </c>
      <c r="I46" s="21">
        <f>CALCULATION!JL41/175*100</f>
        <v>90.8571428571429</v>
      </c>
      <c r="K46" s="21">
        <f>CALCULATION!JO41/55*100</f>
        <v>100</v>
      </c>
      <c r="M46" s="21">
        <f>CALCULATION!JR41/239*100</f>
        <v>93.7238493723849</v>
      </c>
      <c r="O46" s="21">
        <f>CALCULATION!JU41/204*100</f>
        <v>96.078431372549</v>
      </c>
      <c r="Q46" s="21">
        <f>CALCULATION!KA41/74*100</f>
        <v>97.2972972972973</v>
      </c>
      <c r="S46" s="21">
        <f>CALCULATION!KD41/184*100</f>
        <v>96.7391304347826</v>
      </c>
      <c r="U46" s="21">
        <f>CALCULATION!KG41/42*100</f>
        <v>92.8571428571429</v>
      </c>
      <c r="W46" s="21">
        <f>CALCULATION!KJ41/201*100</f>
        <v>93.0348258706468</v>
      </c>
      <c r="Y46" s="21">
        <f>CALCULATION!KM41/36*100</f>
        <v>94.4444444444444</v>
      </c>
    </row>
    <row r="47" ht="13" customHeight="1" spans="1:25">
      <c r="A47" s="13">
        <v>42</v>
      </c>
      <c r="B47" s="18">
        <v>42</v>
      </c>
      <c r="C47" s="22" t="s">
        <v>63</v>
      </c>
      <c r="E47" s="21">
        <f>CALCULATION!JI42/204*100</f>
        <v>95.0980392156863</v>
      </c>
      <c r="G47" s="21">
        <f>CALCULATION!JX42/118*100</f>
        <v>93.2203389830508</v>
      </c>
      <c r="I47" s="21">
        <f>CALCULATION!JL42/175*100</f>
        <v>93.7142857142857</v>
      </c>
      <c r="K47" s="21">
        <f>CALCULATION!JO42/55*100</f>
        <v>96.3636363636364</v>
      </c>
      <c r="M47" s="21">
        <f>CALCULATION!JR42/239*100</f>
        <v>98.326359832636</v>
      </c>
      <c r="O47" s="21">
        <f>CALCULATION!JU42/204*100</f>
        <v>98.5294117647059</v>
      </c>
      <c r="Q47" s="21">
        <f>CALCULATION!KA42/74*100</f>
        <v>100</v>
      </c>
      <c r="S47" s="21">
        <f>CALCULATION!KD42/184*100</f>
        <v>97.8260869565217</v>
      </c>
      <c r="U47" s="21">
        <f>CALCULATION!KG42/42*100</f>
        <v>97.6190476190476</v>
      </c>
      <c r="W47" s="21">
        <f>CALCULATION!KJ42/201*100</f>
        <v>97.0149253731343</v>
      </c>
      <c r="Y47" s="21">
        <f>CALCULATION!KM42/36*100</f>
        <v>97.2222222222222</v>
      </c>
    </row>
    <row r="48" ht="13" customHeight="1" spans="1:25">
      <c r="A48" s="13">
        <v>43</v>
      </c>
      <c r="B48" s="18">
        <v>43</v>
      </c>
      <c r="C48" s="22" t="s">
        <v>64</v>
      </c>
      <c r="E48" s="21">
        <f>CALCULATION!JI43/204*100</f>
        <v>91.1764705882353</v>
      </c>
      <c r="G48" s="21">
        <f>CALCULATION!JX43/118*100</f>
        <v>78.8135593220339</v>
      </c>
      <c r="I48" s="21">
        <f>CALCULATION!JL43/175*100</f>
        <v>85.7142857142857</v>
      </c>
      <c r="K48" s="21">
        <f>CALCULATION!JO43/55*100</f>
        <v>89.0909090909091</v>
      </c>
      <c r="M48" s="21">
        <f>CALCULATION!JR43/239*100</f>
        <v>86.1924686192469</v>
      </c>
      <c r="O48" s="21">
        <f>CALCULATION!JU43/204*100</f>
        <v>84.3137254901961</v>
      </c>
      <c r="Q48" s="21">
        <f>CALCULATION!KA43/74*100</f>
        <v>97.2972972972973</v>
      </c>
      <c r="S48" s="21">
        <f>CALCULATION!KD43/184*100</f>
        <v>85.3260869565217</v>
      </c>
      <c r="U48" s="21">
        <f>CALCULATION!KG43/42*100</f>
        <v>92.8571428571429</v>
      </c>
      <c r="W48" s="21">
        <f>CALCULATION!KJ43/201*100</f>
        <v>84.0796019900498</v>
      </c>
      <c r="Y48" s="21">
        <f>CALCULATION!KM43/36*100</f>
        <v>97.2222222222222</v>
      </c>
    </row>
    <row r="49" ht="13" customHeight="1" spans="1:25">
      <c r="A49" s="13">
        <v>44</v>
      </c>
      <c r="B49" s="18">
        <v>44</v>
      </c>
      <c r="C49" s="22" t="s">
        <v>65</v>
      </c>
      <c r="E49" s="21">
        <f>CALCULATION!JI44/204*100</f>
        <v>86.2745098039216</v>
      </c>
      <c r="G49" s="21">
        <f>CALCULATION!JX44/118*100</f>
        <v>82.2033898305085</v>
      </c>
      <c r="I49" s="21">
        <f>CALCULATION!JL44/175*100</f>
        <v>81.7142857142857</v>
      </c>
      <c r="K49" s="21">
        <f>CALCULATION!JO44/55*100</f>
        <v>96.3636363636364</v>
      </c>
      <c r="M49" s="21">
        <f>CALCULATION!JR44/239*100</f>
        <v>86.6108786610879</v>
      </c>
      <c r="O49" s="21">
        <f>CALCULATION!JU44/204*100</f>
        <v>88.2352941176471</v>
      </c>
      <c r="Q49" s="21">
        <f>CALCULATION!KA44/74*100</f>
        <v>97.2972972972973</v>
      </c>
      <c r="S49" s="21">
        <f>CALCULATION!KD44/184*100</f>
        <v>80.4347826086957</v>
      </c>
      <c r="U49" s="21">
        <f>CALCULATION!KG44/42*100</f>
        <v>85.7142857142857</v>
      </c>
      <c r="W49" s="21">
        <f>CALCULATION!KJ44/201*100</f>
        <v>85.0746268656716</v>
      </c>
      <c r="Y49" s="21">
        <f>CALCULATION!KM44/36*100</f>
        <v>86.1111111111111</v>
      </c>
    </row>
    <row r="50" ht="13" customHeight="1" spans="1:25">
      <c r="A50" s="13">
        <v>45</v>
      </c>
      <c r="B50" s="18">
        <v>45</v>
      </c>
      <c r="C50" s="22" t="s">
        <v>66</v>
      </c>
      <c r="E50" s="21">
        <f>CALCULATION!JI45/204*100</f>
        <v>92.156862745098</v>
      </c>
      <c r="G50" s="21">
        <f>CALCULATION!JX45/118*100</f>
        <v>91.5254237288136</v>
      </c>
      <c r="I50" s="21">
        <f>CALCULATION!JL45/175*100</f>
        <v>92</v>
      </c>
      <c r="K50" s="21">
        <f>CALCULATION!JO45/55*100</f>
        <v>87.2727272727273</v>
      </c>
      <c r="M50" s="21">
        <f>CALCULATION!JR45/239*100</f>
        <v>92.8870292887029</v>
      </c>
      <c r="O50" s="21">
        <f>CALCULATION!JU45/204*100</f>
        <v>92.156862745098</v>
      </c>
      <c r="Q50" s="21">
        <f>CALCULATION!KA45/74*100</f>
        <v>94.5945945945946</v>
      </c>
      <c r="S50" s="21">
        <f>CALCULATION!KD45/184*100</f>
        <v>92.9347826086957</v>
      </c>
      <c r="U50" s="21">
        <f>CALCULATION!KG45/42*100</f>
        <v>88.0952380952381</v>
      </c>
      <c r="W50" s="21">
        <f>CALCULATION!KJ45/201*100</f>
        <v>92.5373134328358</v>
      </c>
      <c r="Y50" s="21">
        <f>CALCULATION!KM45/36*100</f>
        <v>91.6666666666667</v>
      </c>
    </row>
    <row r="51" ht="13" customHeight="1" spans="1:25">
      <c r="A51" s="13">
        <v>46</v>
      </c>
      <c r="B51" s="18">
        <v>46</v>
      </c>
      <c r="C51" s="22" t="s">
        <v>67</v>
      </c>
      <c r="E51" s="21">
        <f>CALCULATION!JI46/204*100</f>
        <v>81.3725490196078</v>
      </c>
      <c r="G51" s="21">
        <f>CALCULATION!JX46/118*100</f>
        <v>81.3559322033898</v>
      </c>
      <c r="I51" s="21">
        <f>CALCULATION!JL46/175*100</f>
        <v>80</v>
      </c>
      <c r="K51" s="21">
        <f>CALCULATION!JO46/55*100</f>
        <v>89.0909090909091</v>
      </c>
      <c r="M51" s="21">
        <f>CALCULATION!JR46/239*100</f>
        <v>80.3347280334728</v>
      </c>
      <c r="O51" s="21">
        <f>CALCULATION!JU46/204*100</f>
        <v>83.3333333333333</v>
      </c>
      <c r="Q51" s="21">
        <f>CALCULATION!KA46/74*100</f>
        <v>97.2972972972973</v>
      </c>
      <c r="S51" s="21">
        <f>CALCULATION!KD46/184*100</f>
        <v>78.2608695652174</v>
      </c>
      <c r="U51" s="21">
        <f>CALCULATION!KG46/42*100</f>
        <v>71.4285714285714</v>
      </c>
      <c r="W51" s="21">
        <f>CALCULATION!KJ46/201*100</f>
        <v>85.0746268656716</v>
      </c>
      <c r="Y51" s="21">
        <f>CALCULATION!KM46/36*100</f>
        <v>88.8888888888889</v>
      </c>
    </row>
    <row r="52" ht="13" customHeight="1" spans="1:25">
      <c r="A52" s="13">
        <v>47</v>
      </c>
      <c r="B52" s="18">
        <v>47</v>
      </c>
      <c r="C52" s="28" t="s">
        <v>68</v>
      </c>
      <c r="E52" s="21">
        <f>CALCULATION!JI47/204*100</f>
        <v>96.078431372549</v>
      </c>
      <c r="G52" s="21">
        <f>CALCULATION!JX47/118*100</f>
        <v>94.9152542372881</v>
      </c>
      <c r="I52" s="21">
        <f>CALCULATION!JL47/175*100</f>
        <v>94.2857142857143</v>
      </c>
      <c r="K52" s="21">
        <f>CALCULATION!JO47/55*100</f>
        <v>98.1818181818182</v>
      </c>
      <c r="M52" s="21">
        <f>CALCULATION!JR47/239*100</f>
        <v>97.071129707113</v>
      </c>
      <c r="O52" s="21">
        <f>CALCULATION!JU47/204*100</f>
        <v>98.0392156862745</v>
      </c>
      <c r="Q52" s="21">
        <f>CALCULATION!KA47/74*100</f>
        <v>97.2972972972973</v>
      </c>
      <c r="S52" s="21">
        <f>CALCULATION!KD47/184*100</f>
        <v>96.195652173913</v>
      </c>
      <c r="U52" s="21">
        <f>CALCULATION!KG47/42*100</f>
        <v>97.6190476190476</v>
      </c>
      <c r="W52" s="21">
        <f>CALCULATION!KJ47/201*100</f>
        <v>95.5223880597015</v>
      </c>
      <c r="Y52" s="21">
        <f>CALCULATION!KM47/36*100</f>
        <v>94.4444444444444</v>
      </c>
    </row>
    <row r="53" ht="13" customHeight="1" spans="1:25">
      <c r="A53" s="13">
        <v>48</v>
      </c>
      <c r="B53" s="18">
        <v>48</v>
      </c>
      <c r="C53" s="19" t="s">
        <v>69</v>
      </c>
      <c r="E53" s="21">
        <f>CALCULATION!JI48/204*100</f>
        <v>83.3333333333333</v>
      </c>
      <c r="G53" s="21">
        <f>CALCULATION!JX48/118*100</f>
        <v>77.1186440677966</v>
      </c>
      <c r="I53" s="21">
        <f>CALCULATION!JL48/175*100</f>
        <v>73.1428571428571</v>
      </c>
      <c r="K53" s="21">
        <f>CALCULATION!JO48/55*100</f>
        <v>85.4545454545455</v>
      </c>
      <c r="M53" s="21">
        <f>CALCULATION!JR48/239*100</f>
        <v>76.9874476987448</v>
      </c>
      <c r="O53" s="21">
        <f>CALCULATION!JU48/204*100</f>
        <v>74.5098039215686</v>
      </c>
      <c r="Q53" s="21">
        <f>CALCULATION!KA48/74*100</f>
        <v>93.2432432432432</v>
      </c>
      <c r="S53" s="21">
        <f>CALCULATION!KD48/184*100</f>
        <v>80.4347826086957</v>
      </c>
      <c r="U53" s="21">
        <f>CALCULATION!KG48/42*100</f>
        <v>73.8095238095238</v>
      </c>
      <c r="W53" s="21">
        <f>CALCULATION!KJ48/201*100</f>
        <v>75.1243781094527</v>
      </c>
      <c r="Y53" s="21">
        <f>CALCULATION!KM48/36*100</f>
        <v>86.1111111111111</v>
      </c>
    </row>
    <row r="54" ht="13" customHeight="1" spans="1:25">
      <c r="A54" s="13">
        <v>49</v>
      </c>
      <c r="B54" s="18">
        <v>49</v>
      </c>
      <c r="C54" s="22" t="s">
        <v>70</v>
      </c>
      <c r="E54" s="21">
        <f>CALCULATION!JI49/204*100</f>
        <v>87.2549019607843</v>
      </c>
      <c r="G54" s="21">
        <f>CALCULATION!JX49/118*100</f>
        <v>85.5932203389831</v>
      </c>
      <c r="I54" s="21">
        <f>CALCULATION!JL49/175*100</f>
        <v>92.5714285714286</v>
      </c>
      <c r="K54" s="21">
        <f>CALCULATION!JO49/55*100</f>
        <v>90.9090909090909</v>
      </c>
      <c r="M54" s="21">
        <f>CALCULATION!JR49/239*100</f>
        <v>93.7238493723849</v>
      </c>
      <c r="O54" s="21">
        <f>CALCULATION!JU49/204*100</f>
        <v>96.5686274509804</v>
      </c>
      <c r="Q54" s="21">
        <f>CALCULATION!KA49/74*100</f>
        <v>95.9459459459459</v>
      </c>
      <c r="S54" s="21">
        <f>CALCULATION!KD49/184*100</f>
        <v>90.7608695652174</v>
      </c>
      <c r="U54" s="21">
        <f>CALCULATION!KG49/42*100</f>
        <v>92.8571428571429</v>
      </c>
      <c r="W54" s="21">
        <f>CALCULATION!KJ49/201*100</f>
        <v>89.5522388059701</v>
      </c>
      <c r="Y54" s="21">
        <f>CALCULATION!KM49/36*100</f>
        <v>100</v>
      </c>
    </row>
    <row r="55" ht="13" customHeight="1" spans="1:25">
      <c r="A55" s="13">
        <v>50</v>
      </c>
      <c r="B55" s="18">
        <v>50</v>
      </c>
      <c r="C55" s="22" t="s">
        <v>71</v>
      </c>
      <c r="E55" s="21">
        <f>CALCULATION!JI50/204*100</f>
        <v>85.7843137254902</v>
      </c>
      <c r="G55" s="21">
        <f>CALCULATION!JX50/118*100</f>
        <v>82.2033898305085</v>
      </c>
      <c r="I55" s="21">
        <f>CALCULATION!JL50/175*100</f>
        <v>85.7142857142857</v>
      </c>
      <c r="K55" s="21">
        <f>CALCULATION!JO50/55*100</f>
        <v>94.5454545454545</v>
      </c>
      <c r="M55" s="21">
        <f>CALCULATION!JR50/239*100</f>
        <v>83.2635983263598</v>
      </c>
      <c r="O55" s="21">
        <f>CALCULATION!JU50/204*100</f>
        <v>91.1764705882353</v>
      </c>
      <c r="Q55" s="21">
        <f>CALCULATION!KA50/74*100</f>
        <v>100</v>
      </c>
      <c r="S55" s="21">
        <f>CALCULATION!KD50/184*100</f>
        <v>84.7826086956522</v>
      </c>
      <c r="U55" s="21">
        <f>CALCULATION!KG50/42*100</f>
        <v>80.9523809523809</v>
      </c>
      <c r="W55" s="21">
        <f>CALCULATION!KJ50/201*100</f>
        <v>80.5970149253731</v>
      </c>
      <c r="Y55" s="21">
        <f>CALCULATION!KM50/36*100</f>
        <v>86.1111111111111</v>
      </c>
    </row>
    <row r="56" ht="13" customHeight="1" spans="1:25">
      <c r="A56" s="13">
        <v>51</v>
      </c>
      <c r="B56" s="18">
        <v>51</v>
      </c>
      <c r="C56" s="22" t="s">
        <v>72</v>
      </c>
      <c r="E56" s="21">
        <f>CALCULATION!JI51/204*100</f>
        <v>77.9411764705882</v>
      </c>
      <c r="G56" s="21">
        <f>CALCULATION!JX51/118*100</f>
        <v>76.271186440678</v>
      </c>
      <c r="I56" s="21">
        <f>CALCULATION!JL51/175*100</f>
        <v>80.5714285714286</v>
      </c>
      <c r="K56" s="21">
        <f>CALCULATION!JO51/55*100</f>
        <v>90.9090909090909</v>
      </c>
      <c r="M56" s="21">
        <f>CALCULATION!JR51/239*100</f>
        <v>81.5899581589958</v>
      </c>
      <c r="O56" s="21">
        <f>CALCULATION!JU51/204*100</f>
        <v>88.2352941176471</v>
      </c>
      <c r="Q56" s="21">
        <f>CALCULATION!KA51/74*100</f>
        <v>90.5405405405405</v>
      </c>
      <c r="S56" s="21">
        <f>CALCULATION!KD51/184*100</f>
        <v>80.4347826086957</v>
      </c>
      <c r="U56" s="21">
        <f>CALCULATION!KG51/42*100</f>
        <v>78.5714285714286</v>
      </c>
      <c r="W56" s="21">
        <f>CALCULATION!KJ51/201*100</f>
        <v>77.6119402985075</v>
      </c>
      <c r="Y56" s="21">
        <f>CALCULATION!KM51/36*100</f>
        <v>94.4444444444444</v>
      </c>
    </row>
    <row r="57" ht="13" customHeight="1" spans="1:25">
      <c r="A57" s="13">
        <v>52</v>
      </c>
      <c r="B57" s="18">
        <v>52</v>
      </c>
      <c r="C57" s="22" t="s">
        <v>73</v>
      </c>
      <c r="E57" s="21">
        <f>CALCULATION!JI52/204*100</f>
        <v>89.2156862745098</v>
      </c>
      <c r="G57" s="21">
        <f>CALCULATION!JX52/118*100</f>
        <v>88.135593220339</v>
      </c>
      <c r="I57" s="21">
        <f>CALCULATION!JL52/175*100</f>
        <v>87.4285714285714</v>
      </c>
      <c r="K57" s="21">
        <f>CALCULATION!JO52/55*100</f>
        <v>94.5454545454545</v>
      </c>
      <c r="M57" s="21">
        <f>CALCULATION!JR52/239*100</f>
        <v>92.0502092050209</v>
      </c>
      <c r="O57" s="21">
        <f>CALCULATION!JU52/204*100</f>
        <v>93.6274509803922</v>
      </c>
      <c r="Q57" s="21">
        <f>CALCULATION!KA52/74*100</f>
        <v>100</v>
      </c>
      <c r="S57" s="21">
        <f>CALCULATION!KD52/184*100</f>
        <v>89.1304347826087</v>
      </c>
      <c r="U57" s="21">
        <f>CALCULATION!KG52/42*100</f>
        <v>83.3333333333333</v>
      </c>
      <c r="W57" s="21">
        <f>CALCULATION!KJ52/201*100</f>
        <v>84.5771144278607</v>
      </c>
      <c r="Y57" s="21">
        <f>CALCULATION!KM52/36*100</f>
        <v>100</v>
      </c>
    </row>
    <row r="58" ht="13" customHeight="1" spans="1:25">
      <c r="A58" s="13">
        <v>53</v>
      </c>
      <c r="B58" s="18">
        <v>53</v>
      </c>
      <c r="C58" s="22" t="s">
        <v>74</v>
      </c>
      <c r="E58" s="21">
        <f>CALCULATION!JI53/204*100</f>
        <v>78.921568627451</v>
      </c>
      <c r="G58" s="21">
        <f>CALCULATION!JX53/118*100</f>
        <v>74.5762711864407</v>
      </c>
      <c r="I58" s="21">
        <f>CALCULATION!JL53/175*100</f>
        <v>70.8571428571428</v>
      </c>
      <c r="K58" s="21">
        <f>CALCULATION!JO53/55*100</f>
        <v>78.1818181818182</v>
      </c>
      <c r="M58" s="21">
        <f>CALCULATION!JR53/239*100</f>
        <v>70.2928870292887</v>
      </c>
      <c r="O58" s="21">
        <f>CALCULATION!JU53/204*100</f>
        <v>74.5098039215686</v>
      </c>
      <c r="Q58" s="21">
        <f>CALCULATION!KA53/74*100</f>
        <v>81.0810810810811</v>
      </c>
      <c r="S58" s="21">
        <f>CALCULATION!KD53/184*100</f>
        <v>67.3913043478261</v>
      </c>
      <c r="U58" s="21">
        <f>CALCULATION!KG53/42*100</f>
        <v>73.8095238095238</v>
      </c>
      <c r="W58" s="21">
        <f>CALCULATION!KJ53/201*100</f>
        <v>71.6417910447761</v>
      </c>
      <c r="Y58" s="21">
        <f>CALCULATION!KM53/36*100</f>
        <v>80.5555555555556</v>
      </c>
    </row>
    <row r="59" ht="13" customHeight="1" spans="1:25">
      <c r="A59" s="13">
        <v>54</v>
      </c>
      <c r="B59" s="18">
        <v>54</v>
      </c>
      <c r="C59" s="22" t="s">
        <v>75</v>
      </c>
      <c r="E59" s="21">
        <f>CALCULATION!JI54/204*100</f>
        <v>99.5098039215686</v>
      </c>
      <c r="G59" s="21">
        <f>CALCULATION!JX54/118*100</f>
        <v>92.3728813559322</v>
      </c>
      <c r="I59" s="21">
        <f>CALCULATION!JL54/175*100</f>
        <v>93.7142857142857</v>
      </c>
      <c r="K59" s="21">
        <f>CALCULATION!JO54/55*100</f>
        <v>90.9090909090909</v>
      </c>
      <c r="M59" s="21">
        <f>CALCULATION!JR54/239*100</f>
        <v>94.1422594142259</v>
      </c>
      <c r="O59" s="21">
        <f>CALCULATION!JU54/204*100</f>
        <v>97.0588235294118</v>
      </c>
      <c r="Q59" s="21">
        <f>CALCULATION!KA54/74*100</f>
        <v>97.2972972972973</v>
      </c>
      <c r="S59" s="21">
        <f>CALCULATION!KD54/184*100</f>
        <v>95.6521739130435</v>
      </c>
      <c r="U59" s="21">
        <f>CALCULATION!KG54/42*100</f>
        <v>88.0952380952381</v>
      </c>
      <c r="W59" s="21">
        <f>CALCULATION!KJ54/201*100</f>
        <v>95.5223880597015</v>
      </c>
      <c r="Y59" s="21">
        <f>CALCULATION!KM54/36*100</f>
        <v>97.2222222222222</v>
      </c>
    </row>
    <row r="60" ht="13" customHeight="1" spans="1:25">
      <c r="A60" s="13">
        <v>55</v>
      </c>
      <c r="B60" s="18">
        <v>55</v>
      </c>
      <c r="C60" s="22" t="s">
        <v>76</v>
      </c>
      <c r="E60" s="21">
        <f>CALCULATION!JI55/204*100</f>
        <v>92.156862745098</v>
      </c>
      <c r="G60" s="21">
        <f>CALCULATION!JX55/118*100</f>
        <v>88.9830508474576</v>
      </c>
      <c r="I60" s="21">
        <f>CALCULATION!JL55/175*100</f>
        <v>91.4285714285714</v>
      </c>
      <c r="K60" s="21">
        <f>CALCULATION!JO55/55*100</f>
        <v>94.5454545454545</v>
      </c>
      <c r="M60" s="21">
        <f>CALCULATION!JR55/239*100</f>
        <v>85.7740585774059</v>
      </c>
      <c r="O60" s="21">
        <f>CALCULATION!JU55/204*100</f>
        <v>91.6666666666667</v>
      </c>
      <c r="Q60" s="21">
        <f>CALCULATION!KA55/74*100</f>
        <v>94.5945945945946</v>
      </c>
      <c r="S60" s="21">
        <f>CALCULATION!KD55/184*100</f>
        <v>84.7826086956522</v>
      </c>
      <c r="U60" s="21">
        <f>CALCULATION!KG55/42*100</f>
        <v>80.9523809523809</v>
      </c>
      <c r="W60" s="21">
        <f>CALCULATION!KJ55/201*100</f>
        <v>91.044776119403</v>
      </c>
      <c r="Y60" s="21">
        <f>CALCULATION!KM55/36*100</f>
        <v>80.5555555555556</v>
      </c>
    </row>
    <row r="61" ht="13" customHeight="1" spans="1:25">
      <c r="A61" s="13">
        <v>56</v>
      </c>
      <c r="B61" s="18">
        <v>56</v>
      </c>
      <c r="C61" s="22" t="s">
        <v>77</v>
      </c>
      <c r="E61" s="21">
        <f>CALCULATION!JI56/204*100</f>
        <v>94.1176470588235</v>
      </c>
      <c r="G61" s="21">
        <f>CALCULATION!JX56/118*100</f>
        <v>90.6779661016949</v>
      </c>
      <c r="I61" s="21">
        <f>CALCULATION!JL56/175*100</f>
        <v>90.2857142857143</v>
      </c>
      <c r="K61" s="21">
        <f>CALCULATION!JO56/55*100</f>
        <v>100</v>
      </c>
      <c r="M61" s="21">
        <f>CALCULATION!JR56/239*100</f>
        <v>93.7238493723849</v>
      </c>
      <c r="O61" s="21">
        <f>CALCULATION!JU56/204*100</f>
        <v>92.156862745098</v>
      </c>
      <c r="Q61" s="21">
        <f>CALCULATION!KA56/74*100</f>
        <v>94.5945945945946</v>
      </c>
      <c r="S61" s="21">
        <f>CALCULATION!KD56/184*100</f>
        <v>91.8478260869565</v>
      </c>
      <c r="U61" s="21">
        <f>CALCULATION!KG56/42*100</f>
        <v>95.2380952380952</v>
      </c>
      <c r="W61" s="21">
        <f>CALCULATION!KJ56/201*100</f>
        <v>91.5422885572139</v>
      </c>
      <c r="Y61" s="21">
        <f>CALCULATION!KM56/36*100</f>
        <v>86.1111111111111</v>
      </c>
    </row>
    <row r="62" ht="13" customHeight="1" spans="1:25">
      <c r="A62" s="13">
        <v>57</v>
      </c>
      <c r="B62" s="18">
        <v>57</v>
      </c>
      <c r="C62" s="22" t="s">
        <v>78</v>
      </c>
      <c r="E62" s="21">
        <f>CALCULATION!JI57/204*100</f>
        <v>80.3921568627451</v>
      </c>
      <c r="G62" s="21">
        <f>CALCULATION!JX57/118*100</f>
        <v>86.4406779661017</v>
      </c>
      <c r="I62" s="21">
        <f>CALCULATION!JL57/175*100</f>
        <v>82.2857142857143</v>
      </c>
      <c r="K62" s="21">
        <f>CALCULATION!JO57/55*100</f>
        <v>92.7272727272727</v>
      </c>
      <c r="M62" s="21">
        <f>CALCULATION!JR57/239*100</f>
        <v>81.1715481171548</v>
      </c>
      <c r="O62" s="21">
        <f>CALCULATION!JU57/204*100</f>
        <v>87.2549019607843</v>
      </c>
      <c r="Q62" s="21">
        <f>CALCULATION!KA57/74*100</f>
        <v>87.8378378378378</v>
      </c>
      <c r="S62" s="21">
        <f>CALCULATION!KD57/184*100</f>
        <v>81.5217391304348</v>
      </c>
      <c r="U62" s="21">
        <f>CALCULATION!KG57/42*100</f>
        <v>80.9523809523809</v>
      </c>
      <c r="W62" s="21">
        <f>CALCULATION!KJ57/201*100</f>
        <v>77.6119402985075</v>
      </c>
      <c r="Y62" s="21">
        <f>CALCULATION!KM57/36*100</f>
        <v>86.1111111111111</v>
      </c>
    </row>
    <row r="63" ht="13" customHeight="1" spans="1:25">
      <c r="A63" s="13">
        <v>58</v>
      </c>
      <c r="B63" s="18">
        <v>58</v>
      </c>
      <c r="C63" s="33" t="s">
        <v>79</v>
      </c>
      <c r="E63" s="21">
        <f>CALCULATION!JI58/204*100</f>
        <v>87.7450980392157</v>
      </c>
      <c r="G63" s="21">
        <f>CALCULATION!JX58/118*100</f>
        <v>83.8983050847458</v>
      </c>
      <c r="I63" s="21">
        <f>CALCULATION!JL58/175*100</f>
        <v>84.5714285714286</v>
      </c>
      <c r="K63" s="21">
        <f>CALCULATION!JO58/55*100</f>
        <v>90.9090909090909</v>
      </c>
      <c r="M63" s="21">
        <f>CALCULATION!JR58/239*100</f>
        <v>84.9372384937239</v>
      </c>
      <c r="O63" s="21">
        <f>CALCULATION!JU58/204*100</f>
        <v>92.156862745098</v>
      </c>
      <c r="Q63" s="21">
        <f>CALCULATION!KA58/74*100</f>
        <v>91.8918918918919</v>
      </c>
      <c r="S63" s="21">
        <f>CALCULATION!KD58/184*100</f>
        <v>86.9565217391304</v>
      </c>
      <c r="U63" s="21">
        <f>CALCULATION!KG58/42*100</f>
        <v>88.0952380952381</v>
      </c>
      <c r="W63" s="21">
        <f>CALCULATION!KJ58/201*100</f>
        <v>80.5970149253731</v>
      </c>
      <c r="Y63" s="21">
        <f>CALCULATION!KM58/36*100</f>
        <v>97.2222222222222</v>
      </c>
    </row>
    <row r="64" customFormat="1" spans="2:3">
      <c r="B64" s="34"/>
      <c r="C64" s="35"/>
    </row>
    <row r="65" customFormat="1" spans="2:2">
      <c r="B65" s="34"/>
    </row>
  </sheetData>
  <mergeCells count="21">
    <mergeCell ref="B1:Y1"/>
    <mergeCell ref="B2:Y2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3:B5"/>
    <mergeCell ref="C3:C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topLeftCell="A50" workbookViewId="0">
      <selection activeCell="M6" sqref="M6:M63"/>
    </sheetView>
  </sheetViews>
  <sheetFormatPr defaultColWidth="9" defaultRowHeight="15"/>
  <cols>
    <col min="1" max="1" width="4.14285714285714" customWidth="1"/>
    <col min="2" max="2" width="27.4285714285714" customWidth="1"/>
    <col min="3" max="13" width="13.4285714285714" style="50" customWidth="1"/>
    <col min="14" max="16384" width="9.14285714285714"/>
  </cols>
  <sheetData>
    <row r="1" ht="23.25" spans="1:13">
      <c r="A1" s="57" t="s">
        <v>110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2"/>
    </row>
    <row r="2" ht="23.25" spans="1:13">
      <c r="A2" s="57" t="s">
        <v>231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2"/>
    </row>
    <row r="3" spans="1:13">
      <c r="A3" s="59" t="s">
        <v>82</v>
      </c>
      <c r="B3" s="60" t="s">
        <v>3</v>
      </c>
      <c r="C3" s="8" t="s">
        <v>4</v>
      </c>
      <c r="D3" s="8"/>
      <c r="E3" s="8" t="s">
        <v>5</v>
      </c>
      <c r="F3" s="8"/>
      <c r="G3" s="8" t="s">
        <v>6</v>
      </c>
      <c r="H3" s="8" t="s">
        <v>7</v>
      </c>
      <c r="I3" s="8"/>
      <c r="J3" s="8" t="s">
        <v>8</v>
      </c>
      <c r="K3" s="8"/>
      <c r="L3" s="8" t="s">
        <v>9</v>
      </c>
      <c r="M3" s="8"/>
    </row>
    <row r="4" ht="72" spans="1:13">
      <c r="A4" s="61"/>
      <c r="B4" s="62"/>
      <c r="C4" s="63" t="s">
        <v>232</v>
      </c>
      <c r="D4" s="63" t="s">
        <v>84</v>
      </c>
      <c r="E4" s="63" t="s">
        <v>233</v>
      </c>
      <c r="F4" s="63" t="s">
        <v>234</v>
      </c>
      <c r="G4" s="63" t="s">
        <v>235</v>
      </c>
      <c r="H4" s="63" t="s">
        <v>236</v>
      </c>
      <c r="I4" s="63" t="s">
        <v>237</v>
      </c>
      <c r="J4" s="63" t="s">
        <v>238</v>
      </c>
      <c r="K4" s="63" t="s">
        <v>15</v>
      </c>
      <c r="L4" s="63" t="s">
        <v>239</v>
      </c>
      <c r="M4" s="63" t="s">
        <v>240</v>
      </c>
    </row>
    <row r="5" ht="24" spans="1:13">
      <c r="A5" s="64"/>
      <c r="B5" s="65"/>
      <c r="C5" s="63" t="s">
        <v>19</v>
      </c>
      <c r="D5" s="63" t="s">
        <v>19</v>
      </c>
      <c r="E5" s="63" t="s">
        <v>19</v>
      </c>
      <c r="F5" s="63" t="s">
        <v>19</v>
      </c>
      <c r="G5" s="63" t="s">
        <v>19</v>
      </c>
      <c r="H5" s="63" t="s">
        <v>19</v>
      </c>
      <c r="I5" s="63" t="s">
        <v>19</v>
      </c>
      <c r="J5" s="63" t="s">
        <v>19</v>
      </c>
      <c r="K5" s="63" t="s">
        <v>19</v>
      </c>
      <c r="L5" s="63" t="s">
        <v>19</v>
      </c>
      <c r="M5" s="63" t="s">
        <v>19</v>
      </c>
    </row>
    <row r="6" spans="1:13">
      <c r="A6" s="66">
        <v>1</v>
      </c>
      <c r="B6" s="67" t="s">
        <v>21</v>
      </c>
      <c r="C6" s="50">
        <v>7</v>
      </c>
      <c r="D6" s="50">
        <v>3</v>
      </c>
      <c r="E6" s="50">
        <v>4</v>
      </c>
      <c r="F6" s="50">
        <v>2</v>
      </c>
      <c r="G6" s="50">
        <v>5</v>
      </c>
      <c r="H6" s="50">
        <v>6</v>
      </c>
      <c r="I6" s="50">
        <v>4</v>
      </c>
      <c r="J6" s="50">
        <v>5</v>
      </c>
      <c r="K6" s="50">
        <v>1</v>
      </c>
      <c r="L6" s="50">
        <v>4</v>
      </c>
      <c r="M6" s="50">
        <v>1</v>
      </c>
    </row>
    <row r="7" ht="25.5" spans="1:13">
      <c r="A7" s="66">
        <v>2</v>
      </c>
      <c r="B7" s="68" t="s">
        <v>22</v>
      </c>
      <c r="C7" s="50">
        <v>3</v>
      </c>
      <c r="D7" s="50">
        <v>3</v>
      </c>
      <c r="E7" s="50">
        <v>2</v>
      </c>
      <c r="F7" s="50">
        <v>0</v>
      </c>
      <c r="G7" s="50">
        <v>3</v>
      </c>
      <c r="H7" s="50">
        <v>4</v>
      </c>
      <c r="I7" s="50">
        <v>2</v>
      </c>
      <c r="J7" s="50">
        <v>4</v>
      </c>
      <c r="K7" s="50">
        <v>1</v>
      </c>
      <c r="L7" s="50">
        <v>3</v>
      </c>
      <c r="M7" s="50">
        <v>1</v>
      </c>
    </row>
    <row r="8" spans="1:13">
      <c r="A8" s="66">
        <v>3</v>
      </c>
      <c r="B8" s="67" t="s">
        <v>23</v>
      </c>
      <c r="C8" s="50">
        <v>6</v>
      </c>
      <c r="D8" s="50">
        <v>3</v>
      </c>
      <c r="E8" s="50">
        <v>4</v>
      </c>
      <c r="F8" s="50">
        <v>2</v>
      </c>
      <c r="G8" s="50">
        <v>3</v>
      </c>
      <c r="H8" s="50">
        <v>6</v>
      </c>
      <c r="I8" s="50">
        <v>4</v>
      </c>
      <c r="J8" s="50">
        <v>4</v>
      </c>
      <c r="K8" s="50">
        <v>1</v>
      </c>
      <c r="L8" s="50">
        <v>4</v>
      </c>
      <c r="M8" s="50">
        <v>1</v>
      </c>
    </row>
    <row r="9" spans="1:13">
      <c r="A9" s="66">
        <v>4</v>
      </c>
      <c r="B9" s="67" t="s">
        <v>24</v>
      </c>
      <c r="C9" s="50">
        <v>7</v>
      </c>
      <c r="D9" s="50">
        <v>3</v>
      </c>
      <c r="E9" s="50">
        <v>4</v>
      </c>
      <c r="F9" s="50">
        <v>2</v>
      </c>
      <c r="G9" s="50">
        <v>3</v>
      </c>
      <c r="H9" s="50">
        <v>6</v>
      </c>
      <c r="I9" s="50">
        <v>4</v>
      </c>
      <c r="J9" s="50">
        <v>5</v>
      </c>
      <c r="K9" s="50">
        <v>1</v>
      </c>
      <c r="L9" s="50">
        <v>4</v>
      </c>
      <c r="M9" s="50">
        <v>1</v>
      </c>
    </row>
    <row r="10" spans="1:13">
      <c r="A10" s="66">
        <v>5</v>
      </c>
      <c r="B10" s="67" t="s">
        <v>25</v>
      </c>
      <c r="C10" s="50">
        <v>7</v>
      </c>
      <c r="D10" s="50">
        <v>3</v>
      </c>
      <c r="E10" s="50">
        <v>4</v>
      </c>
      <c r="F10" s="50">
        <v>2</v>
      </c>
      <c r="G10" s="50">
        <v>5</v>
      </c>
      <c r="H10" s="50">
        <v>6</v>
      </c>
      <c r="I10" s="50">
        <v>4</v>
      </c>
      <c r="J10" s="50">
        <v>5</v>
      </c>
      <c r="K10" s="50">
        <v>1</v>
      </c>
      <c r="L10" s="50">
        <v>4</v>
      </c>
      <c r="M10" s="50">
        <v>1</v>
      </c>
    </row>
    <row r="11" spans="1:13">
      <c r="A11" s="66">
        <v>6</v>
      </c>
      <c r="B11" s="67" t="s">
        <v>26</v>
      </c>
      <c r="C11" s="50">
        <v>6</v>
      </c>
      <c r="D11" s="50">
        <v>3</v>
      </c>
      <c r="E11" s="50">
        <v>3</v>
      </c>
      <c r="F11" s="50">
        <v>2</v>
      </c>
      <c r="G11" s="50">
        <v>5</v>
      </c>
      <c r="H11" s="50">
        <v>6</v>
      </c>
      <c r="I11" s="50">
        <v>4</v>
      </c>
      <c r="J11" s="50">
        <v>5</v>
      </c>
      <c r="K11" s="50">
        <v>1</v>
      </c>
      <c r="L11" s="50">
        <v>2</v>
      </c>
      <c r="M11" s="50">
        <v>1</v>
      </c>
    </row>
    <row r="12" spans="1:13">
      <c r="A12" s="66">
        <v>7</v>
      </c>
      <c r="B12" s="67" t="s">
        <v>28</v>
      </c>
      <c r="C12" s="50">
        <v>6</v>
      </c>
      <c r="D12" s="50">
        <v>3</v>
      </c>
      <c r="E12" s="50">
        <v>3</v>
      </c>
      <c r="F12" s="50">
        <v>2</v>
      </c>
      <c r="G12" s="50">
        <v>5</v>
      </c>
      <c r="H12" s="50">
        <v>6</v>
      </c>
      <c r="I12" s="50">
        <v>4</v>
      </c>
      <c r="J12" s="50">
        <v>5</v>
      </c>
      <c r="K12" s="50">
        <v>1</v>
      </c>
      <c r="L12" s="50">
        <v>4</v>
      </c>
      <c r="M12" s="50">
        <v>1</v>
      </c>
    </row>
    <row r="13" spans="1:13">
      <c r="A13" s="66">
        <v>8</v>
      </c>
      <c r="B13" s="67" t="s">
        <v>29</v>
      </c>
      <c r="C13" s="50">
        <v>2</v>
      </c>
      <c r="D13" s="50">
        <v>0</v>
      </c>
      <c r="E13" s="50">
        <v>1</v>
      </c>
      <c r="F13" s="50">
        <v>2</v>
      </c>
      <c r="G13" s="50">
        <v>0</v>
      </c>
      <c r="H13" s="50">
        <v>4</v>
      </c>
      <c r="I13" s="50">
        <v>2</v>
      </c>
      <c r="J13" s="50">
        <v>0</v>
      </c>
      <c r="K13" s="50">
        <v>1</v>
      </c>
      <c r="L13" s="50">
        <v>0</v>
      </c>
      <c r="M13" s="50">
        <v>1</v>
      </c>
    </row>
    <row r="14" spans="1:13">
      <c r="A14" s="66">
        <v>9</v>
      </c>
      <c r="B14" s="67" t="s">
        <v>30</v>
      </c>
      <c r="C14" s="50">
        <v>7</v>
      </c>
      <c r="D14" s="50">
        <v>3</v>
      </c>
      <c r="E14" s="50">
        <v>4</v>
      </c>
      <c r="F14" s="50">
        <v>2</v>
      </c>
      <c r="G14" s="50">
        <v>5</v>
      </c>
      <c r="H14" s="50">
        <v>6</v>
      </c>
      <c r="I14" s="50">
        <v>4</v>
      </c>
      <c r="J14" s="50">
        <v>5</v>
      </c>
      <c r="K14" s="50">
        <v>1</v>
      </c>
      <c r="L14" s="50">
        <v>4</v>
      </c>
      <c r="M14" s="50">
        <v>1</v>
      </c>
    </row>
    <row r="15" spans="1:13">
      <c r="A15" s="66">
        <v>10</v>
      </c>
      <c r="B15" s="67" t="s">
        <v>31</v>
      </c>
      <c r="C15" s="50">
        <v>5</v>
      </c>
      <c r="D15" s="50">
        <v>3</v>
      </c>
      <c r="E15" s="50">
        <v>2</v>
      </c>
      <c r="F15" s="50">
        <v>0</v>
      </c>
      <c r="G15" s="50">
        <v>2</v>
      </c>
      <c r="H15" s="50">
        <v>6</v>
      </c>
      <c r="I15" s="50">
        <v>4</v>
      </c>
      <c r="J15" s="50">
        <v>4</v>
      </c>
      <c r="K15" s="50">
        <v>1</v>
      </c>
      <c r="L15" s="50">
        <v>4</v>
      </c>
      <c r="M15" s="50">
        <v>1</v>
      </c>
    </row>
    <row r="16" spans="1:13">
      <c r="A16" s="66">
        <v>11</v>
      </c>
      <c r="B16" s="67" t="s">
        <v>32</v>
      </c>
      <c r="C16" s="50">
        <v>4</v>
      </c>
      <c r="D16" s="50">
        <v>3</v>
      </c>
      <c r="E16" s="50">
        <v>2</v>
      </c>
      <c r="F16" s="50">
        <v>2</v>
      </c>
      <c r="G16" s="50">
        <v>3</v>
      </c>
      <c r="H16" s="50">
        <v>4</v>
      </c>
      <c r="I16" s="50">
        <v>2</v>
      </c>
      <c r="J16" s="50">
        <v>2</v>
      </c>
      <c r="K16" s="50">
        <v>1</v>
      </c>
      <c r="L16" s="50">
        <v>0</v>
      </c>
      <c r="M16" s="50">
        <v>1</v>
      </c>
    </row>
    <row r="17" spans="1:13">
      <c r="A17" s="66">
        <v>12</v>
      </c>
      <c r="B17" s="67" t="s">
        <v>33</v>
      </c>
      <c r="C17" s="50">
        <v>5</v>
      </c>
      <c r="D17" s="50">
        <v>3</v>
      </c>
      <c r="E17" s="50">
        <v>1</v>
      </c>
      <c r="F17" s="50">
        <v>0</v>
      </c>
      <c r="G17" s="50">
        <v>3</v>
      </c>
      <c r="H17" s="50">
        <v>6</v>
      </c>
      <c r="I17" s="50">
        <v>4</v>
      </c>
      <c r="J17" s="50">
        <v>3</v>
      </c>
      <c r="K17" s="50">
        <v>1</v>
      </c>
      <c r="L17" s="50">
        <v>4</v>
      </c>
      <c r="M17" s="50">
        <v>1</v>
      </c>
    </row>
    <row r="18" spans="1:13">
      <c r="A18" s="66">
        <v>13</v>
      </c>
      <c r="B18" s="67" t="s">
        <v>34</v>
      </c>
      <c r="C18" s="50">
        <v>5</v>
      </c>
      <c r="D18" s="50">
        <v>3</v>
      </c>
      <c r="E18" s="50">
        <v>4</v>
      </c>
      <c r="F18" s="50">
        <v>2</v>
      </c>
      <c r="G18" s="50">
        <v>5</v>
      </c>
      <c r="H18" s="50">
        <v>5</v>
      </c>
      <c r="I18" s="50">
        <v>2</v>
      </c>
      <c r="J18" s="50">
        <v>5</v>
      </c>
      <c r="K18" s="50">
        <v>1</v>
      </c>
      <c r="L18" s="50">
        <v>4</v>
      </c>
      <c r="M18" s="50">
        <v>1</v>
      </c>
    </row>
    <row r="19" spans="1:13">
      <c r="A19" s="66">
        <v>14</v>
      </c>
      <c r="B19" s="67" t="s">
        <v>35</v>
      </c>
      <c r="C19" s="50">
        <v>7</v>
      </c>
      <c r="D19" s="50">
        <v>0</v>
      </c>
      <c r="E19" s="50">
        <v>2</v>
      </c>
      <c r="F19" s="50">
        <v>0</v>
      </c>
      <c r="G19" s="50">
        <v>3</v>
      </c>
      <c r="H19" s="50">
        <v>5</v>
      </c>
      <c r="I19" s="50">
        <v>2</v>
      </c>
      <c r="J19" s="50">
        <v>4</v>
      </c>
      <c r="K19" s="50">
        <v>1</v>
      </c>
      <c r="L19" s="50">
        <v>2</v>
      </c>
      <c r="M19" s="50">
        <v>1</v>
      </c>
    </row>
    <row r="20" spans="1:13">
      <c r="A20" s="66">
        <v>15</v>
      </c>
      <c r="B20" s="67" t="s">
        <v>36</v>
      </c>
      <c r="C20" s="50">
        <v>5</v>
      </c>
      <c r="D20" s="50">
        <v>0</v>
      </c>
      <c r="E20" s="50">
        <v>4</v>
      </c>
      <c r="F20" s="50">
        <v>2</v>
      </c>
      <c r="G20" s="50">
        <v>5</v>
      </c>
      <c r="H20" s="50">
        <v>6</v>
      </c>
      <c r="I20" s="50">
        <v>2</v>
      </c>
      <c r="J20" s="50">
        <v>5</v>
      </c>
      <c r="K20" s="50">
        <v>1</v>
      </c>
      <c r="L20" s="50">
        <v>4</v>
      </c>
      <c r="M20" s="50">
        <v>1</v>
      </c>
    </row>
    <row r="21" spans="1:13">
      <c r="A21" s="66">
        <v>16</v>
      </c>
      <c r="B21" s="67" t="s">
        <v>37</v>
      </c>
      <c r="C21" s="50">
        <v>7</v>
      </c>
      <c r="D21" s="50">
        <v>3</v>
      </c>
      <c r="E21" s="50">
        <v>3</v>
      </c>
      <c r="F21" s="50">
        <v>0</v>
      </c>
      <c r="G21" s="50">
        <v>1</v>
      </c>
      <c r="H21" s="50">
        <v>6</v>
      </c>
      <c r="I21" s="50">
        <v>4</v>
      </c>
      <c r="J21" s="50">
        <v>3</v>
      </c>
      <c r="K21" s="50">
        <v>1</v>
      </c>
      <c r="L21" s="50">
        <v>4</v>
      </c>
      <c r="M21" s="50">
        <v>1</v>
      </c>
    </row>
    <row r="22" spans="1:13">
      <c r="A22" s="66">
        <v>17</v>
      </c>
      <c r="B22" s="67" t="s">
        <v>38</v>
      </c>
      <c r="C22" s="50">
        <v>7</v>
      </c>
      <c r="D22" s="50">
        <v>3</v>
      </c>
      <c r="E22" s="50">
        <v>4</v>
      </c>
      <c r="F22" s="50">
        <v>2</v>
      </c>
      <c r="G22" s="50">
        <v>5</v>
      </c>
      <c r="H22" s="50">
        <v>6</v>
      </c>
      <c r="I22" s="50">
        <v>4</v>
      </c>
      <c r="J22" s="50">
        <v>5</v>
      </c>
      <c r="K22" s="50">
        <v>1</v>
      </c>
      <c r="L22" s="50">
        <v>4</v>
      </c>
      <c r="M22" s="50">
        <v>1</v>
      </c>
    </row>
    <row r="23" spans="1:13">
      <c r="A23" s="66">
        <v>18</v>
      </c>
      <c r="B23" s="67" t="s">
        <v>39</v>
      </c>
      <c r="C23" s="50">
        <v>7</v>
      </c>
      <c r="D23" s="50">
        <v>3</v>
      </c>
      <c r="E23" s="50">
        <v>1</v>
      </c>
      <c r="F23" s="50">
        <v>0</v>
      </c>
      <c r="G23" s="50">
        <v>4</v>
      </c>
      <c r="H23" s="50">
        <v>5</v>
      </c>
      <c r="I23" s="50">
        <v>0</v>
      </c>
      <c r="J23" s="50">
        <v>3</v>
      </c>
      <c r="K23" s="50">
        <v>1</v>
      </c>
      <c r="L23" s="50">
        <v>4</v>
      </c>
      <c r="M23" s="50">
        <v>1</v>
      </c>
    </row>
    <row r="24" spans="1:13">
      <c r="A24" s="66">
        <v>19</v>
      </c>
      <c r="B24" s="67" t="s">
        <v>40</v>
      </c>
      <c r="C24" s="50">
        <v>7</v>
      </c>
      <c r="D24" s="50">
        <v>3</v>
      </c>
      <c r="E24" s="50">
        <v>4</v>
      </c>
      <c r="F24" s="50">
        <v>2</v>
      </c>
      <c r="G24" s="50">
        <v>5</v>
      </c>
      <c r="H24" s="50">
        <v>6</v>
      </c>
      <c r="I24" s="50">
        <v>4</v>
      </c>
      <c r="J24" s="50">
        <v>5</v>
      </c>
      <c r="K24" s="50">
        <v>1</v>
      </c>
      <c r="L24" s="50">
        <v>4</v>
      </c>
      <c r="M24" s="50">
        <v>1</v>
      </c>
    </row>
    <row r="25" spans="1:13">
      <c r="A25" s="66">
        <v>20</v>
      </c>
      <c r="B25" s="67" t="s">
        <v>41</v>
      </c>
      <c r="C25" s="50">
        <v>6</v>
      </c>
      <c r="D25" s="50">
        <v>3</v>
      </c>
      <c r="E25" s="50">
        <v>4</v>
      </c>
      <c r="F25" s="50">
        <v>2</v>
      </c>
      <c r="G25" s="50">
        <v>5</v>
      </c>
      <c r="H25" s="50">
        <v>6</v>
      </c>
      <c r="I25" s="50">
        <v>4</v>
      </c>
      <c r="J25" s="50">
        <v>4</v>
      </c>
      <c r="K25" s="50">
        <v>1</v>
      </c>
      <c r="L25" s="50">
        <v>4</v>
      </c>
      <c r="M25" s="50">
        <v>1</v>
      </c>
    </row>
    <row r="26" spans="1:13">
      <c r="A26" s="66">
        <v>21</v>
      </c>
      <c r="B26" s="67" t="s">
        <v>42</v>
      </c>
      <c r="C26" s="50">
        <v>6</v>
      </c>
      <c r="D26" s="50">
        <v>3</v>
      </c>
      <c r="E26" s="50">
        <v>3</v>
      </c>
      <c r="F26" s="50">
        <v>2</v>
      </c>
      <c r="G26" s="50">
        <v>4</v>
      </c>
      <c r="H26" s="50">
        <v>6</v>
      </c>
      <c r="I26" s="50">
        <v>4</v>
      </c>
      <c r="J26" s="50">
        <v>3</v>
      </c>
      <c r="K26" s="50">
        <v>1</v>
      </c>
      <c r="L26" s="50">
        <v>4</v>
      </c>
      <c r="M26" s="50">
        <v>1</v>
      </c>
    </row>
    <row r="27" spans="1:13">
      <c r="A27" s="66">
        <v>22</v>
      </c>
      <c r="B27" s="67" t="s">
        <v>43</v>
      </c>
      <c r="C27" s="50">
        <v>7</v>
      </c>
      <c r="D27" s="50">
        <v>3</v>
      </c>
      <c r="E27" s="50">
        <v>4</v>
      </c>
      <c r="F27" s="50">
        <v>2</v>
      </c>
      <c r="G27" s="50">
        <v>5</v>
      </c>
      <c r="H27" s="50">
        <v>6</v>
      </c>
      <c r="I27" s="50">
        <v>4</v>
      </c>
      <c r="J27" s="50">
        <v>5</v>
      </c>
      <c r="K27" s="50">
        <v>1</v>
      </c>
      <c r="L27" s="50">
        <v>4</v>
      </c>
      <c r="M27" s="50">
        <v>1</v>
      </c>
    </row>
    <row r="28" spans="1:13">
      <c r="A28" s="66">
        <v>23</v>
      </c>
      <c r="B28" s="67" t="s">
        <v>44</v>
      </c>
      <c r="C28" s="50">
        <v>7</v>
      </c>
      <c r="D28" s="50">
        <v>3</v>
      </c>
      <c r="E28" s="50">
        <v>1</v>
      </c>
      <c r="F28" s="50">
        <v>0</v>
      </c>
      <c r="G28" s="50">
        <v>0</v>
      </c>
      <c r="H28" s="50">
        <v>5</v>
      </c>
      <c r="I28" s="50">
        <v>4</v>
      </c>
      <c r="J28" s="50">
        <v>1</v>
      </c>
      <c r="K28" s="50">
        <v>1</v>
      </c>
      <c r="L28" s="50">
        <v>4</v>
      </c>
      <c r="M28" s="50">
        <v>0</v>
      </c>
    </row>
    <row r="29" spans="1:13">
      <c r="A29" s="66">
        <v>24</v>
      </c>
      <c r="B29" s="67" t="s">
        <v>45</v>
      </c>
      <c r="C29" s="50">
        <v>5</v>
      </c>
      <c r="D29" s="50">
        <v>3</v>
      </c>
      <c r="E29" s="50">
        <v>4</v>
      </c>
      <c r="F29" s="50">
        <v>2</v>
      </c>
      <c r="G29" s="50">
        <v>5</v>
      </c>
      <c r="H29" s="50">
        <v>6</v>
      </c>
      <c r="I29" s="50">
        <v>2</v>
      </c>
      <c r="J29" s="50">
        <v>5</v>
      </c>
      <c r="K29" s="50">
        <v>1</v>
      </c>
      <c r="L29" s="50">
        <v>4</v>
      </c>
      <c r="M29" s="50">
        <v>1</v>
      </c>
    </row>
    <row r="30" spans="1:13">
      <c r="A30" s="66">
        <v>25</v>
      </c>
      <c r="B30" s="67" t="s">
        <v>46</v>
      </c>
      <c r="C30" s="50">
        <v>7</v>
      </c>
      <c r="D30" s="50">
        <v>3</v>
      </c>
      <c r="E30" s="50">
        <v>4</v>
      </c>
      <c r="F30" s="50">
        <v>2</v>
      </c>
      <c r="G30" s="50">
        <v>5</v>
      </c>
      <c r="H30" s="50">
        <v>6</v>
      </c>
      <c r="I30" s="50">
        <v>4</v>
      </c>
      <c r="J30" s="50">
        <v>5</v>
      </c>
      <c r="K30" s="50">
        <v>1</v>
      </c>
      <c r="L30" s="50">
        <v>4</v>
      </c>
      <c r="M30" s="50">
        <v>1</v>
      </c>
    </row>
    <row r="31" spans="1:13">
      <c r="A31" s="66">
        <v>26</v>
      </c>
      <c r="B31" s="69" t="s">
        <v>47</v>
      </c>
      <c r="C31" s="50">
        <v>5</v>
      </c>
      <c r="D31" s="50">
        <v>3</v>
      </c>
      <c r="E31" s="50">
        <v>4</v>
      </c>
      <c r="F31" s="50">
        <v>2</v>
      </c>
      <c r="G31" s="50">
        <v>5</v>
      </c>
      <c r="H31" s="50">
        <v>5</v>
      </c>
      <c r="I31" s="50">
        <v>4</v>
      </c>
      <c r="J31" s="50">
        <v>5</v>
      </c>
      <c r="K31" s="50">
        <v>1</v>
      </c>
      <c r="L31" s="50">
        <v>4</v>
      </c>
      <c r="M31" s="50">
        <v>1</v>
      </c>
    </row>
    <row r="32" ht="25.5" spans="1:13">
      <c r="A32" s="66">
        <v>27</v>
      </c>
      <c r="B32" s="68" t="s">
        <v>48</v>
      </c>
      <c r="C32" s="50">
        <v>3</v>
      </c>
      <c r="D32" s="50">
        <v>3</v>
      </c>
      <c r="E32" s="50">
        <v>2</v>
      </c>
      <c r="F32" s="50">
        <v>0</v>
      </c>
      <c r="G32" s="50">
        <v>5</v>
      </c>
      <c r="H32" s="50">
        <v>5</v>
      </c>
      <c r="I32" s="50">
        <v>2</v>
      </c>
      <c r="J32" s="50">
        <v>5</v>
      </c>
      <c r="K32" s="50">
        <v>1</v>
      </c>
      <c r="L32" s="50">
        <v>2</v>
      </c>
      <c r="M32" s="50">
        <v>1</v>
      </c>
    </row>
    <row r="33" spans="1:13">
      <c r="A33" s="66">
        <v>28</v>
      </c>
      <c r="B33" s="67" t="s">
        <v>49</v>
      </c>
      <c r="C33" s="50">
        <v>2</v>
      </c>
      <c r="D33" s="50">
        <v>3</v>
      </c>
      <c r="E33" s="50">
        <v>2</v>
      </c>
      <c r="F33" s="50">
        <v>0</v>
      </c>
      <c r="G33" s="50">
        <v>5</v>
      </c>
      <c r="H33" s="50">
        <v>6</v>
      </c>
      <c r="I33" s="50">
        <v>2</v>
      </c>
      <c r="J33" s="50">
        <v>5</v>
      </c>
      <c r="K33" s="50">
        <v>1</v>
      </c>
      <c r="L33" s="50">
        <v>4</v>
      </c>
      <c r="M33" s="50">
        <v>1</v>
      </c>
    </row>
    <row r="34" spans="1:13">
      <c r="A34" s="66">
        <v>29</v>
      </c>
      <c r="B34" s="67" t="s">
        <v>50</v>
      </c>
      <c r="C34" s="50">
        <v>5</v>
      </c>
      <c r="D34" s="50">
        <v>3</v>
      </c>
      <c r="E34" s="50">
        <v>3</v>
      </c>
      <c r="F34" s="50">
        <v>2</v>
      </c>
      <c r="G34" s="50">
        <v>5</v>
      </c>
      <c r="H34" s="50">
        <v>4</v>
      </c>
      <c r="I34" s="50">
        <v>2</v>
      </c>
      <c r="J34" s="50">
        <v>3</v>
      </c>
      <c r="K34" s="50">
        <v>1</v>
      </c>
      <c r="L34" s="50">
        <v>3</v>
      </c>
      <c r="M34" s="50">
        <v>1</v>
      </c>
    </row>
    <row r="35" ht="25.5" spans="1:13">
      <c r="A35" s="66">
        <v>30</v>
      </c>
      <c r="B35" s="70" t="s">
        <v>51</v>
      </c>
      <c r="C35" s="50">
        <v>5</v>
      </c>
      <c r="D35" s="50">
        <v>3</v>
      </c>
      <c r="E35" s="50">
        <v>2</v>
      </c>
      <c r="F35" s="50">
        <v>2</v>
      </c>
      <c r="G35" s="50">
        <v>5</v>
      </c>
      <c r="H35" s="50">
        <v>6</v>
      </c>
      <c r="I35" s="50">
        <v>2</v>
      </c>
      <c r="J35" s="50">
        <v>5</v>
      </c>
      <c r="K35" s="50">
        <v>1</v>
      </c>
      <c r="L35" s="50">
        <v>4</v>
      </c>
      <c r="M35" s="50">
        <v>1</v>
      </c>
    </row>
    <row r="36" spans="1:13">
      <c r="A36" s="66">
        <v>31</v>
      </c>
      <c r="B36" s="67" t="s">
        <v>52</v>
      </c>
      <c r="C36" s="50">
        <v>5</v>
      </c>
      <c r="D36" s="50">
        <v>3</v>
      </c>
      <c r="E36" s="50">
        <v>2</v>
      </c>
      <c r="F36" s="50">
        <v>0</v>
      </c>
      <c r="G36" s="50">
        <v>5</v>
      </c>
      <c r="H36" s="50">
        <v>6</v>
      </c>
      <c r="I36" s="50">
        <v>0</v>
      </c>
      <c r="J36" s="50">
        <v>5</v>
      </c>
      <c r="K36" s="50">
        <v>1</v>
      </c>
      <c r="L36" s="50">
        <v>4</v>
      </c>
      <c r="M36" s="50">
        <v>1</v>
      </c>
    </row>
    <row r="37" spans="1:13">
      <c r="A37" s="66">
        <v>32</v>
      </c>
      <c r="B37" s="67" t="s">
        <v>53</v>
      </c>
      <c r="C37" s="50">
        <v>3</v>
      </c>
      <c r="D37" s="50">
        <v>0</v>
      </c>
      <c r="E37" s="50">
        <v>0</v>
      </c>
      <c r="F37" s="50">
        <v>0</v>
      </c>
      <c r="G37" s="50">
        <v>0</v>
      </c>
      <c r="H37" s="50">
        <v>4</v>
      </c>
      <c r="I37" s="50">
        <v>0</v>
      </c>
      <c r="J37" s="50">
        <v>0</v>
      </c>
      <c r="K37" s="50">
        <v>1</v>
      </c>
      <c r="L37" s="50">
        <v>0</v>
      </c>
      <c r="M37" s="50">
        <v>0</v>
      </c>
    </row>
    <row r="38" spans="1:13">
      <c r="A38" s="66">
        <v>33</v>
      </c>
      <c r="B38" s="67" t="s">
        <v>54</v>
      </c>
      <c r="C38" s="50">
        <v>7</v>
      </c>
      <c r="D38" s="50">
        <v>3</v>
      </c>
      <c r="E38" s="50">
        <v>4</v>
      </c>
      <c r="F38" s="50">
        <v>2</v>
      </c>
      <c r="G38" s="50">
        <v>5</v>
      </c>
      <c r="H38" s="50">
        <v>6</v>
      </c>
      <c r="I38" s="50">
        <v>4</v>
      </c>
      <c r="J38" s="50">
        <v>5</v>
      </c>
      <c r="K38" s="50">
        <v>1</v>
      </c>
      <c r="L38" s="50">
        <v>4</v>
      </c>
      <c r="M38" s="50">
        <v>1</v>
      </c>
    </row>
    <row r="39" spans="1:13">
      <c r="A39" s="66">
        <v>34</v>
      </c>
      <c r="B39" s="67" t="s">
        <v>55</v>
      </c>
      <c r="C39" s="50">
        <v>4</v>
      </c>
      <c r="D39" s="50">
        <v>3</v>
      </c>
      <c r="E39" s="50">
        <v>3</v>
      </c>
      <c r="F39" s="50">
        <v>0</v>
      </c>
      <c r="G39" s="50">
        <v>3</v>
      </c>
      <c r="H39" s="50">
        <v>6</v>
      </c>
      <c r="I39" s="50">
        <v>4</v>
      </c>
      <c r="J39" s="50">
        <v>5</v>
      </c>
      <c r="K39" s="50">
        <v>1</v>
      </c>
      <c r="L39" s="50">
        <v>4</v>
      </c>
      <c r="M39" s="50">
        <v>1</v>
      </c>
    </row>
    <row r="40" spans="1:13">
      <c r="A40" s="66">
        <v>35</v>
      </c>
      <c r="B40" s="67" t="s">
        <v>56</v>
      </c>
      <c r="C40" s="50">
        <v>7</v>
      </c>
      <c r="D40" s="50">
        <v>3</v>
      </c>
      <c r="E40" s="50">
        <v>4</v>
      </c>
      <c r="F40" s="50">
        <v>2</v>
      </c>
      <c r="G40" s="50">
        <v>5</v>
      </c>
      <c r="H40" s="50">
        <v>6</v>
      </c>
      <c r="I40" s="50">
        <v>4</v>
      </c>
      <c r="J40" s="50">
        <v>5</v>
      </c>
      <c r="K40" s="50">
        <v>1</v>
      </c>
      <c r="L40" s="50">
        <v>4</v>
      </c>
      <c r="M40" s="50">
        <v>1</v>
      </c>
    </row>
    <row r="41" spans="1:13">
      <c r="A41" s="66">
        <v>36</v>
      </c>
      <c r="B41" s="67" t="s">
        <v>57</v>
      </c>
      <c r="C41" s="50">
        <v>7</v>
      </c>
      <c r="D41" s="50">
        <v>3</v>
      </c>
      <c r="E41" s="50">
        <v>4</v>
      </c>
      <c r="F41" s="50">
        <v>2</v>
      </c>
      <c r="G41" s="50">
        <v>5</v>
      </c>
      <c r="H41" s="50">
        <v>6</v>
      </c>
      <c r="I41" s="50">
        <v>4</v>
      </c>
      <c r="J41" s="50">
        <v>5</v>
      </c>
      <c r="K41" s="50">
        <v>1</v>
      </c>
      <c r="L41" s="50">
        <v>4</v>
      </c>
      <c r="M41" s="50">
        <v>1</v>
      </c>
    </row>
    <row r="42" spans="1:13">
      <c r="A42" s="66">
        <v>37</v>
      </c>
      <c r="B42" s="67" t="s">
        <v>58</v>
      </c>
      <c r="C42" s="50">
        <v>6</v>
      </c>
      <c r="D42" s="50">
        <v>3</v>
      </c>
      <c r="E42" s="50">
        <v>4</v>
      </c>
      <c r="F42" s="50">
        <v>2</v>
      </c>
      <c r="G42" s="50">
        <v>5</v>
      </c>
      <c r="H42" s="50">
        <v>6</v>
      </c>
      <c r="I42" s="50">
        <v>4</v>
      </c>
      <c r="J42" s="50">
        <v>5</v>
      </c>
      <c r="K42" s="50">
        <v>1</v>
      </c>
      <c r="L42" s="50">
        <v>4</v>
      </c>
      <c r="M42" s="50">
        <v>1</v>
      </c>
    </row>
    <row r="43" spans="1:13">
      <c r="A43" s="66">
        <v>38</v>
      </c>
      <c r="B43" s="67" t="s">
        <v>59</v>
      </c>
      <c r="C43" s="50">
        <v>5</v>
      </c>
      <c r="D43" s="50">
        <v>3</v>
      </c>
      <c r="E43" s="50">
        <v>2</v>
      </c>
      <c r="F43" s="50">
        <v>0</v>
      </c>
      <c r="G43" s="50">
        <v>4</v>
      </c>
      <c r="H43" s="50">
        <v>6</v>
      </c>
      <c r="I43" s="50">
        <v>4</v>
      </c>
      <c r="J43" s="50">
        <v>4</v>
      </c>
      <c r="K43" s="50">
        <v>1</v>
      </c>
      <c r="L43" s="50">
        <v>4</v>
      </c>
      <c r="M43" s="50">
        <v>1</v>
      </c>
    </row>
    <row r="44" spans="1:13">
      <c r="A44" s="66">
        <v>39</v>
      </c>
      <c r="B44" s="67" t="s">
        <v>60</v>
      </c>
      <c r="C44" s="50">
        <v>6</v>
      </c>
      <c r="D44" s="50">
        <v>3</v>
      </c>
      <c r="E44" s="50">
        <v>1</v>
      </c>
      <c r="F44" s="50">
        <v>0</v>
      </c>
      <c r="G44" s="50">
        <v>2</v>
      </c>
      <c r="H44" s="50">
        <v>6</v>
      </c>
      <c r="I44" s="50">
        <v>4</v>
      </c>
      <c r="J44" s="50">
        <v>3</v>
      </c>
      <c r="K44" s="50">
        <v>1</v>
      </c>
      <c r="L44" s="50">
        <v>4</v>
      </c>
      <c r="M44" s="50">
        <v>1</v>
      </c>
    </row>
    <row r="45" ht="25.5" spans="1:13">
      <c r="A45" s="66">
        <v>40</v>
      </c>
      <c r="B45" s="68" t="s">
        <v>61</v>
      </c>
      <c r="C45" s="50">
        <v>7</v>
      </c>
      <c r="D45" s="50">
        <v>2</v>
      </c>
      <c r="E45" s="50">
        <v>4</v>
      </c>
      <c r="F45" s="50">
        <v>2</v>
      </c>
      <c r="G45" s="50">
        <v>2</v>
      </c>
      <c r="H45" s="50">
        <v>6</v>
      </c>
      <c r="I45" s="50">
        <v>4</v>
      </c>
      <c r="J45" s="50">
        <v>3</v>
      </c>
      <c r="K45" s="50">
        <v>1</v>
      </c>
      <c r="L45" s="50">
        <v>4</v>
      </c>
      <c r="M45" s="50">
        <v>1</v>
      </c>
    </row>
    <row r="46" spans="1:13">
      <c r="A46" s="66">
        <v>41</v>
      </c>
      <c r="B46" s="67" t="s">
        <v>62</v>
      </c>
      <c r="C46" s="50">
        <v>7</v>
      </c>
      <c r="D46" s="50">
        <v>3</v>
      </c>
      <c r="E46" s="50">
        <v>4</v>
      </c>
      <c r="F46" s="50">
        <v>2</v>
      </c>
      <c r="G46" s="50">
        <v>5</v>
      </c>
      <c r="H46" s="50">
        <v>6</v>
      </c>
      <c r="I46" s="50">
        <v>4</v>
      </c>
      <c r="J46" s="50">
        <v>5</v>
      </c>
      <c r="K46" s="50">
        <v>1</v>
      </c>
      <c r="L46" s="50">
        <v>4</v>
      </c>
      <c r="M46" s="50">
        <v>1</v>
      </c>
    </row>
    <row r="47" spans="1:13">
      <c r="A47" s="66">
        <v>42</v>
      </c>
      <c r="B47" s="67" t="s">
        <v>63</v>
      </c>
      <c r="C47" s="50">
        <v>7</v>
      </c>
      <c r="D47" s="50">
        <v>3</v>
      </c>
      <c r="E47" s="50">
        <v>4</v>
      </c>
      <c r="F47" s="50">
        <v>2</v>
      </c>
      <c r="G47" s="50">
        <v>5</v>
      </c>
      <c r="H47" s="50">
        <v>6</v>
      </c>
      <c r="I47" s="50">
        <v>4</v>
      </c>
      <c r="J47" s="50">
        <v>5</v>
      </c>
      <c r="K47" s="50">
        <v>1</v>
      </c>
      <c r="L47" s="50">
        <v>4</v>
      </c>
      <c r="M47" s="50">
        <v>1</v>
      </c>
    </row>
    <row r="48" customFormat="1" spans="1:13">
      <c r="A48" s="66">
        <v>43</v>
      </c>
      <c r="B48" s="67" t="s">
        <v>64</v>
      </c>
      <c r="C48" s="50">
        <v>6</v>
      </c>
      <c r="D48" s="50">
        <v>3</v>
      </c>
      <c r="E48" s="50">
        <v>4</v>
      </c>
      <c r="F48" s="50">
        <v>2</v>
      </c>
      <c r="G48" s="50">
        <v>3</v>
      </c>
      <c r="H48" s="50">
        <v>6</v>
      </c>
      <c r="I48" s="50">
        <v>4</v>
      </c>
      <c r="J48" s="50">
        <v>4</v>
      </c>
      <c r="K48" s="50">
        <v>1</v>
      </c>
      <c r="L48" s="50">
        <v>4</v>
      </c>
      <c r="M48" s="50">
        <v>1</v>
      </c>
    </row>
    <row r="49" spans="1:13">
      <c r="A49" s="66">
        <v>44</v>
      </c>
      <c r="B49" s="67" t="s">
        <v>65</v>
      </c>
      <c r="C49" s="50">
        <v>5</v>
      </c>
      <c r="D49" s="50">
        <v>3</v>
      </c>
      <c r="E49" s="50">
        <v>2</v>
      </c>
      <c r="F49" s="50">
        <v>0</v>
      </c>
      <c r="G49" s="50">
        <v>5</v>
      </c>
      <c r="H49" s="50">
        <v>6</v>
      </c>
      <c r="I49" s="50">
        <v>4</v>
      </c>
      <c r="J49" s="50">
        <v>4</v>
      </c>
      <c r="K49" s="50">
        <v>1</v>
      </c>
      <c r="L49" s="50">
        <v>4</v>
      </c>
      <c r="M49" s="50">
        <v>1</v>
      </c>
    </row>
    <row r="50" spans="1:13">
      <c r="A50" s="66">
        <v>45</v>
      </c>
      <c r="B50" s="67" t="s">
        <v>66</v>
      </c>
      <c r="C50" s="50">
        <v>6</v>
      </c>
      <c r="D50" s="50">
        <v>3</v>
      </c>
      <c r="E50" s="50">
        <v>4</v>
      </c>
      <c r="F50" s="50">
        <v>2</v>
      </c>
      <c r="G50" s="50">
        <v>5</v>
      </c>
      <c r="H50" s="50">
        <v>6</v>
      </c>
      <c r="I50" s="50">
        <v>4</v>
      </c>
      <c r="J50" s="50">
        <v>4</v>
      </c>
      <c r="K50" s="50">
        <v>1</v>
      </c>
      <c r="L50" s="50">
        <v>4</v>
      </c>
      <c r="M50" s="50">
        <v>1</v>
      </c>
    </row>
    <row r="51" spans="1:13">
      <c r="A51" s="66">
        <v>46</v>
      </c>
      <c r="B51" s="67" t="s">
        <v>67</v>
      </c>
      <c r="C51" s="50">
        <v>7</v>
      </c>
      <c r="D51" s="50">
        <v>3</v>
      </c>
      <c r="E51" s="50">
        <v>3</v>
      </c>
      <c r="F51" s="50">
        <v>2</v>
      </c>
      <c r="G51" s="50">
        <v>4</v>
      </c>
      <c r="H51" s="50">
        <v>6</v>
      </c>
      <c r="I51" s="50">
        <v>4</v>
      </c>
      <c r="J51" s="50">
        <v>3</v>
      </c>
      <c r="K51" s="50">
        <v>1</v>
      </c>
      <c r="L51" s="50">
        <v>3</v>
      </c>
      <c r="M51" s="50">
        <v>1</v>
      </c>
    </row>
    <row r="52" spans="1:13">
      <c r="A52" s="66">
        <v>47</v>
      </c>
      <c r="B52" s="69" t="s">
        <v>68</v>
      </c>
      <c r="C52" s="50">
        <v>5</v>
      </c>
      <c r="D52" s="50">
        <v>3</v>
      </c>
      <c r="E52" s="50">
        <v>2</v>
      </c>
      <c r="F52" s="50">
        <v>0</v>
      </c>
      <c r="G52" s="50">
        <v>5</v>
      </c>
      <c r="H52" s="50">
        <v>6</v>
      </c>
      <c r="I52" s="50">
        <v>4</v>
      </c>
      <c r="J52" s="50">
        <v>4</v>
      </c>
      <c r="K52" s="50">
        <v>1</v>
      </c>
      <c r="L52" s="50">
        <v>4</v>
      </c>
      <c r="M52" s="50">
        <v>1</v>
      </c>
    </row>
    <row r="53" ht="25.5" spans="1:13">
      <c r="A53" s="66">
        <v>48</v>
      </c>
      <c r="B53" s="68" t="s">
        <v>69</v>
      </c>
      <c r="C53" s="50">
        <v>7</v>
      </c>
      <c r="D53" s="50">
        <v>3</v>
      </c>
      <c r="E53" s="50">
        <v>4</v>
      </c>
      <c r="F53" s="50">
        <v>2</v>
      </c>
      <c r="G53" s="50">
        <v>1</v>
      </c>
      <c r="H53" s="50">
        <v>6</v>
      </c>
      <c r="I53" s="50">
        <v>4</v>
      </c>
      <c r="J53" s="50">
        <v>5</v>
      </c>
      <c r="K53" s="50">
        <v>1</v>
      </c>
      <c r="L53" s="50">
        <v>4</v>
      </c>
      <c r="M53" s="50">
        <v>1</v>
      </c>
    </row>
    <row r="54" spans="1:13">
      <c r="A54" s="66">
        <v>49</v>
      </c>
      <c r="B54" s="67" t="s">
        <v>70</v>
      </c>
      <c r="C54" s="50">
        <v>7</v>
      </c>
      <c r="D54" s="50">
        <v>3</v>
      </c>
      <c r="E54" s="50">
        <v>4</v>
      </c>
      <c r="F54" s="50">
        <v>2</v>
      </c>
      <c r="G54" s="50">
        <v>5</v>
      </c>
      <c r="H54" s="50">
        <v>6</v>
      </c>
      <c r="I54" s="50">
        <v>4</v>
      </c>
      <c r="J54" s="50">
        <v>5</v>
      </c>
      <c r="K54" s="50">
        <v>1</v>
      </c>
      <c r="L54" s="50">
        <v>4</v>
      </c>
      <c r="M54" s="50">
        <v>1</v>
      </c>
    </row>
    <row r="55" spans="1:13">
      <c r="A55" s="66">
        <v>50</v>
      </c>
      <c r="B55" s="67" t="s">
        <v>71</v>
      </c>
      <c r="C55" s="50">
        <v>5</v>
      </c>
      <c r="D55" s="50">
        <v>3</v>
      </c>
      <c r="E55" s="50">
        <v>2</v>
      </c>
      <c r="F55" s="50">
        <v>0</v>
      </c>
      <c r="G55" s="50">
        <v>5</v>
      </c>
      <c r="H55" s="50">
        <v>6</v>
      </c>
      <c r="I55" s="50">
        <v>4</v>
      </c>
      <c r="J55" s="50">
        <v>5</v>
      </c>
      <c r="K55" s="50">
        <v>1</v>
      </c>
      <c r="L55" s="50">
        <v>4</v>
      </c>
      <c r="M55" s="50">
        <v>1</v>
      </c>
    </row>
    <row r="56" spans="1:13">
      <c r="A56" s="66">
        <v>51</v>
      </c>
      <c r="B56" s="67" t="s">
        <v>72</v>
      </c>
      <c r="C56" s="50">
        <v>7</v>
      </c>
      <c r="D56" s="50">
        <v>3</v>
      </c>
      <c r="E56" s="50">
        <v>4</v>
      </c>
      <c r="F56" s="50">
        <v>2</v>
      </c>
      <c r="G56" s="50">
        <v>3</v>
      </c>
      <c r="H56" s="50">
        <v>6</v>
      </c>
      <c r="I56" s="50">
        <v>4</v>
      </c>
      <c r="J56" s="50">
        <v>3</v>
      </c>
      <c r="K56" s="50">
        <v>1</v>
      </c>
      <c r="L56" s="50">
        <v>4</v>
      </c>
      <c r="M56" s="50">
        <v>1</v>
      </c>
    </row>
    <row r="57" spans="1:13">
      <c r="A57" s="66">
        <v>52</v>
      </c>
      <c r="B57" s="67" t="s">
        <v>73</v>
      </c>
      <c r="C57" s="50">
        <v>7</v>
      </c>
      <c r="D57" s="50">
        <v>1</v>
      </c>
      <c r="E57" s="50">
        <v>4</v>
      </c>
      <c r="F57" s="50">
        <v>2</v>
      </c>
      <c r="G57" s="50">
        <v>5</v>
      </c>
      <c r="H57" s="50">
        <v>6</v>
      </c>
      <c r="I57" s="50">
        <v>4</v>
      </c>
      <c r="J57" s="50">
        <v>5</v>
      </c>
      <c r="K57" s="50">
        <v>1</v>
      </c>
      <c r="L57" s="50">
        <v>4</v>
      </c>
      <c r="M57" s="50">
        <v>1</v>
      </c>
    </row>
    <row r="58" spans="1:13">
      <c r="A58" s="66">
        <v>53</v>
      </c>
      <c r="B58" s="67" t="s">
        <v>74</v>
      </c>
      <c r="C58" s="50">
        <v>7</v>
      </c>
      <c r="D58" s="50">
        <v>0</v>
      </c>
      <c r="E58" s="50">
        <v>4</v>
      </c>
      <c r="F58" s="50">
        <v>2</v>
      </c>
      <c r="G58" s="50">
        <v>3</v>
      </c>
      <c r="H58" s="50">
        <v>5</v>
      </c>
      <c r="I58" s="50">
        <v>2</v>
      </c>
      <c r="J58" s="50">
        <v>4</v>
      </c>
      <c r="K58" s="50">
        <v>1</v>
      </c>
      <c r="L58" s="50">
        <v>3</v>
      </c>
      <c r="M58" s="50">
        <v>1</v>
      </c>
    </row>
    <row r="59" spans="1:13">
      <c r="A59" s="66">
        <v>54</v>
      </c>
      <c r="B59" s="67" t="s">
        <v>75</v>
      </c>
      <c r="C59" s="50">
        <v>5</v>
      </c>
      <c r="D59" s="50">
        <v>3</v>
      </c>
      <c r="E59" s="50">
        <v>2</v>
      </c>
      <c r="F59" s="50">
        <v>0</v>
      </c>
      <c r="G59" s="50">
        <v>5</v>
      </c>
      <c r="H59" s="50">
        <v>6</v>
      </c>
      <c r="I59" s="50">
        <v>4</v>
      </c>
      <c r="J59" s="50">
        <v>5</v>
      </c>
      <c r="K59" s="50">
        <v>1</v>
      </c>
      <c r="L59" s="50">
        <v>4</v>
      </c>
      <c r="M59" s="50">
        <v>1</v>
      </c>
    </row>
    <row r="60" customFormat="1" spans="1:13">
      <c r="A60" s="66">
        <v>55</v>
      </c>
      <c r="B60" s="67" t="s">
        <v>76</v>
      </c>
      <c r="C60" s="50">
        <v>7</v>
      </c>
      <c r="D60" s="50">
        <v>3</v>
      </c>
      <c r="E60" s="50">
        <v>3</v>
      </c>
      <c r="F60" s="50">
        <v>0</v>
      </c>
      <c r="G60" s="50">
        <v>1</v>
      </c>
      <c r="H60" s="50">
        <v>6</v>
      </c>
      <c r="I60" s="50">
        <v>4</v>
      </c>
      <c r="J60" s="50">
        <v>4</v>
      </c>
      <c r="K60" s="50">
        <v>1</v>
      </c>
      <c r="L60" s="50">
        <v>4</v>
      </c>
      <c r="M60" s="50">
        <v>1</v>
      </c>
    </row>
    <row r="61" spans="1:13">
      <c r="A61" s="66">
        <v>56</v>
      </c>
      <c r="B61" s="67" t="s">
        <v>77</v>
      </c>
      <c r="C61" s="50">
        <v>5</v>
      </c>
      <c r="D61" s="50">
        <v>3</v>
      </c>
      <c r="E61" s="50">
        <v>2</v>
      </c>
      <c r="F61" s="50">
        <v>0</v>
      </c>
      <c r="G61" s="50">
        <v>5</v>
      </c>
      <c r="H61" s="50">
        <v>5</v>
      </c>
      <c r="I61" s="50">
        <v>4</v>
      </c>
      <c r="J61" s="50">
        <v>5</v>
      </c>
      <c r="K61" s="50">
        <v>1</v>
      </c>
      <c r="L61" s="50">
        <v>4</v>
      </c>
      <c r="M61" s="50">
        <v>1</v>
      </c>
    </row>
    <row r="62" spans="1:13">
      <c r="A62" s="66">
        <v>57</v>
      </c>
      <c r="B62" s="67" t="s">
        <v>78</v>
      </c>
      <c r="C62" s="50">
        <v>6</v>
      </c>
      <c r="D62" s="50">
        <v>3</v>
      </c>
      <c r="E62" s="50">
        <v>1</v>
      </c>
      <c r="F62" s="50">
        <v>0</v>
      </c>
      <c r="G62" s="50">
        <v>2</v>
      </c>
      <c r="H62" s="50">
        <v>5</v>
      </c>
      <c r="I62" s="50">
        <v>4</v>
      </c>
      <c r="J62" s="50">
        <v>3</v>
      </c>
      <c r="K62" s="50">
        <v>1</v>
      </c>
      <c r="L62" s="50">
        <v>4</v>
      </c>
      <c r="M62" s="50">
        <v>1</v>
      </c>
    </row>
    <row r="63" spans="1:13">
      <c r="A63" s="66">
        <v>58</v>
      </c>
      <c r="B63" s="71" t="s">
        <v>79</v>
      </c>
      <c r="C63" s="50">
        <v>7</v>
      </c>
      <c r="D63" s="50">
        <v>3</v>
      </c>
      <c r="E63" s="50">
        <v>2</v>
      </c>
      <c r="F63" s="50">
        <v>2</v>
      </c>
      <c r="G63" s="50">
        <v>5</v>
      </c>
      <c r="H63" s="50">
        <v>5</v>
      </c>
      <c r="I63" s="50">
        <v>4</v>
      </c>
      <c r="J63" s="50">
        <v>5</v>
      </c>
      <c r="K63" s="50">
        <v>1</v>
      </c>
      <c r="L63" s="50">
        <v>4</v>
      </c>
      <c r="M63" s="50">
        <v>1</v>
      </c>
    </row>
    <row r="64" customFormat="1" spans="3:13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customFormat="1" spans="3:13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</row>
    <row r="66" customFormat="1" spans="3:13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</row>
    <row r="67" customFormat="1" spans="3:13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</row>
    <row r="68" customFormat="1" spans="3:13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</row>
    <row r="69" customFormat="1" spans="3:13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</row>
    <row r="70" customFormat="1" spans="3:13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</row>
    <row r="71" customFormat="1" spans="3:13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</row>
    <row r="72" customFormat="1" spans="3:13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</row>
    <row r="73" customFormat="1" spans="3:13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</row>
    <row r="74" customFormat="1" spans="3:13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</row>
    <row r="75" customFormat="1" spans="3:13"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</row>
    <row r="76" customFormat="1" spans="3:13"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  <row r="77" customFormat="1" spans="3:13"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</row>
    <row r="78" customFormat="1" spans="3:13"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</row>
    <row r="79" customFormat="1" spans="3:13"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</row>
    <row r="80" customFormat="1" spans="3:13"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</row>
    <row r="81" customFormat="1" spans="3:13"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</row>
    <row r="82" customFormat="1" spans="3:13"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</row>
    <row r="83" customFormat="1" spans="3:13"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  <row r="84" customFormat="1" spans="3:13"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</row>
    <row r="85" customFormat="1" spans="3:13"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</row>
    <row r="86" customFormat="1" spans="3:13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</row>
    <row r="87" customFormat="1" spans="3:13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</row>
    <row r="88" customFormat="1" spans="3:13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</row>
    <row r="89" customFormat="1" spans="3:13"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</row>
    <row r="90" customFormat="1" spans="3:13"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customFormat="1" spans="3:13"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</row>
    <row r="92" customFormat="1" spans="3:13"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</row>
    <row r="93" customFormat="1" spans="3:13"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</row>
    <row r="94" customFormat="1" spans="3:13"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</row>
    <row r="95" customFormat="1" spans="3:13"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</row>
    <row r="96" customFormat="1" spans="3:13"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</row>
    <row r="97" customFormat="1" spans="3:13"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</row>
    <row r="98" customFormat="1" spans="3:13"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</row>
    <row r="99" customFormat="1" spans="3:13"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</row>
    <row r="100" customFormat="1" spans="3:13"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</row>
    <row r="101" customFormat="1" spans="3:13"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</row>
    <row r="102" customFormat="1" spans="3:13"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</row>
    <row r="103" customFormat="1" spans="3:13"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</row>
    <row r="104" customFormat="1" spans="3:13"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</row>
    <row r="105" customFormat="1" spans="3:13"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</row>
    <row r="106" customFormat="1" spans="3:13"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</row>
    <row r="107" customFormat="1" spans="3:13"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</row>
    <row r="108" customFormat="1" spans="3:13"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</row>
    <row r="109" customFormat="1" spans="3:13"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</row>
    <row r="110" customFormat="1" spans="3:13"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</row>
    <row r="111" customFormat="1" spans="3:13"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</row>
    <row r="112" customFormat="1" spans="3:13"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</row>
    <row r="113" customFormat="1" spans="3:13"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</row>
    <row r="114" customFormat="1" spans="3:13"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</row>
    <row r="115" customFormat="1" spans="3:13"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</row>
    <row r="116" customFormat="1" spans="3:13"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</row>
  </sheetData>
  <mergeCells count="9">
    <mergeCell ref="A1:M1"/>
    <mergeCell ref="A2:M2"/>
    <mergeCell ref="C3:D3"/>
    <mergeCell ref="E3:F3"/>
    <mergeCell ref="H3:I3"/>
    <mergeCell ref="J3:K3"/>
    <mergeCell ref="L3:M3"/>
    <mergeCell ref="A3:A5"/>
    <mergeCell ref="B3:B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N59"/>
  <sheetViews>
    <sheetView topLeftCell="JK49" workbookViewId="0">
      <selection activeCell="KO58" sqref="KO1:KO58"/>
    </sheetView>
  </sheetViews>
  <sheetFormatPr defaultColWidth="9" defaultRowHeight="15"/>
  <cols>
    <col min="1" max="4" width="3" customWidth="1"/>
    <col min="5" max="7" width="3.57142857142857" customWidth="1"/>
    <col min="8" max="9" width="2.57142857142857" customWidth="1"/>
    <col min="10" max="10" width="3.71428571428571" customWidth="1"/>
    <col min="11" max="11" width="3" customWidth="1"/>
    <col min="12" max="12" width="2.42857142857143" customWidth="1"/>
    <col min="13" max="16" width="2.28571428571429" customWidth="1"/>
    <col min="17" max="17" width="2.71428571428571" customWidth="1"/>
    <col min="18" max="18" width="3.14285714285714" style="46" customWidth="1"/>
    <col min="19" max="21" width="2.28571428571429" customWidth="1"/>
    <col min="22" max="22" width="3.57142857142857" customWidth="1"/>
    <col min="23" max="24" width="2.42857142857143" customWidth="1"/>
    <col min="25" max="25" width="5.42857142857143" customWidth="1"/>
    <col min="26" max="29" width="1.85714285714286" customWidth="1"/>
    <col min="30" max="30" width="3" customWidth="1"/>
    <col min="31" max="31" width="2.71428571428571" customWidth="1"/>
    <col min="32" max="33" width="4.57142857142857" customWidth="1"/>
    <col min="34" max="34" width="3.57142857142857" customWidth="1"/>
    <col min="35" max="35" width="3" customWidth="1"/>
    <col min="36" max="36" width="0.857142857142857" hidden="1" customWidth="1"/>
    <col min="37" max="41" width="3" customWidth="1"/>
    <col min="42" max="42" width="4.42857142857143" customWidth="1"/>
    <col min="43" max="43" width="3.42857142857143" customWidth="1"/>
    <col min="44" max="44" width="2.85714285714286" customWidth="1"/>
    <col min="45" max="46" width="4" customWidth="1"/>
    <col min="47" max="48" width="3" customWidth="1"/>
    <col min="49" max="49" width="3.85714285714286" customWidth="1"/>
    <col min="50" max="50" width="3.57142857142857" customWidth="1"/>
    <col min="51" max="51" width="2.71428571428571" customWidth="1"/>
    <col min="52" max="53" width="3" customWidth="1"/>
    <col min="54" max="54" width="5.85714285714286" customWidth="1"/>
    <col min="55" max="56" width="3.28571428571429" customWidth="1"/>
    <col min="57" max="57" width="3" customWidth="1"/>
    <col min="58" max="58" width="4" customWidth="1"/>
    <col min="59" max="59" width="3.71428571428571" customWidth="1"/>
    <col min="60" max="60" width="3.85714285714286" customWidth="1"/>
    <col min="61" max="63" width="3.71428571428571" customWidth="1"/>
    <col min="64" max="64" width="5.71428571428571" customWidth="1"/>
    <col min="65" max="66" width="3.71428571428571" customWidth="1"/>
    <col min="67" max="67" width="3.85714285714286" customWidth="1"/>
    <col min="68" max="68" width="6.42857142857143" customWidth="1"/>
    <col min="69" max="71" width="3.71428571428571" customWidth="1"/>
    <col min="72" max="72" width="4.14285714285714" customWidth="1"/>
    <col min="73" max="73" width="3.14285714285714" customWidth="1"/>
    <col min="74" max="75" width="3.71428571428571" customWidth="1"/>
    <col min="76" max="76" width="3" customWidth="1"/>
    <col min="77" max="77" width="4.57142857142857" customWidth="1"/>
    <col min="78" max="78" width="3.14285714285714" customWidth="1"/>
    <col min="79" max="79" width="4.14285714285714" customWidth="1"/>
    <col min="80" max="80" width="3.71428571428571" customWidth="1"/>
    <col min="81" max="81" width="4.85714285714286" customWidth="1"/>
    <col min="82" max="85" width="5" customWidth="1"/>
    <col min="86" max="89" width="3.71428571428571" customWidth="1"/>
    <col min="90" max="90" width="5.14285714285714" customWidth="1"/>
    <col min="91" max="92" width="5" customWidth="1"/>
    <col min="93" max="93" width="3.71428571428571" customWidth="1"/>
    <col min="94" max="94" width="4.42857142857143" customWidth="1"/>
    <col min="95" max="95" width="3.28571428571429" customWidth="1"/>
    <col min="96" max="96" width="3.85714285714286" customWidth="1"/>
    <col min="97" max="97" width="3.71428571428571" customWidth="1"/>
    <col min="98" max="100" width="3.28571428571429" customWidth="1"/>
    <col min="101" max="103" width="3" customWidth="1"/>
    <col min="104" max="104" width="4.42857142857143" customWidth="1"/>
    <col min="105" max="105" width="4.71428571428571" customWidth="1"/>
    <col min="106" max="106" width="3.14285714285714" customWidth="1"/>
    <col min="107" max="108" width="4" customWidth="1"/>
    <col min="109" max="109" width="2.85714285714286" customWidth="1"/>
    <col min="110" max="110" width="5.14285714285714" customWidth="1"/>
    <col min="111" max="114" width="3.85714285714286" customWidth="1"/>
    <col min="115" max="115" width="6.14285714285714" customWidth="1"/>
    <col min="116" max="116" width="3.85714285714286" customWidth="1"/>
    <col min="117" max="117" width="3.57142857142857" customWidth="1"/>
    <col min="118" max="118" width="3" customWidth="1"/>
    <col min="119" max="119" width="3.57142857142857" customWidth="1"/>
    <col min="120" max="120" width="5.71428571428571" customWidth="1"/>
    <col min="121" max="121" width="5.42857142857143" customWidth="1"/>
    <col min="122" max="122" width="2.42857142857143" customWidth="1"/>
    <col min="123" max="123" width="4" customWidth="1"/>
    <col min="124" max="125" width="2.85714285714286" customWidth="1"/>
    <col min="126" max="130" width="3.42857142857143" customWidth="1"/>
    <col min="131" max="131" width="3" customWidth="1"/>
    <col min="132" max="133" width="2.71428571428571" customWidth="1"/>
    <col min="134" max="135" width="4.14285714285714" customWidth="1"/>
    <col min="136" max="137" width="3.42857142857143" customWidth="1"/>
    <col min="138" max="138" width="4.42857142857143" customWidth="1"/>
    <col min="139" max="139" width="4.71428571428571" customWidth="1"/>
    <col min="140" max="140" width="3.71428571428571" customWidth="1"/>
    <col min="141" max="141" width="3.57142857142857" customWidth="1"/>
    <col min="142" max="142" width="4" customWidth="1"/>
    <col min="143" max="143" width="4.57142857142857" customWidth="1"/>
    <col min="144" max="145" width="3.14285714285714" customWidth="1"/>
    <col min="146" max="146" width="2" customWidth="1"/>
    <col min="147" max="147" width="4.57142857142857" customWidth="1"/>
    <col min="148" max="148" width="3.71428571428571" customWidth="1"/>
    <col min="149" max="149" width="3.57142857142857" customWidth="1"/>
    <col min="150" max="150" width="4.28571428571429" customWidth="1"/>
    <col min="151" max="151" width="4" customWidth="1"/>
    <col min="152" max="153" width="3" customWidth="1"/>
    <col min="154" max="154" width="3.71428571428571" customWidth="1"/>
    <col min="155" max="155" width="4.57142857142857" customWidth="1"/>
    <col min="156" max="156" width="3.14285714285714" customWidth="1"/>
    <col min="157" max="157" width="4.28571428571429" customWidth="1"/>
    <col min="158" max="159" width="4.71428571428571" customWidth="1"/>
    <col min="160" max="160" width="3.28571428571429" customWidth="1"/>
    <col min="161" max="161" width="3.14285714285714" customWidth="1"/>
    <col min="162" max="162" width="4" customWidth="1"/>
    <col min="163" max="163" width="4.85714285714286" customWidth="1"/>
    <col min="164" max="164" width="3.28571428571429" customWidth="1"/>
    <col min="165" max="165" width="3.42857142857143" customWidth="1"/>
    <col min="166" max="166" width="4.57142857142857" customWidth="1"/>
    <col min="167" max="167" width="4.14285714285714" customWidth="1"/>
    <col min="168" max="169" width="3.28571428571429" customWidth="1"/>
    <col min="170" max="170" width="4" customWidth="1"/>
    <col min="171" max="171" width="5.85714285714286" customWidth="1"/>
    <col min="172" max="172" width="4.57142857142857" customWidth="1"/>
    <col min="173" max="175" width="4.85714285714286" customWidth="1"/>
    <col min="176" max="176" width="6.57142857142857" customWidth="1"/>
    <col min="177" max="179" width="4.85714285714286" customWidth="1"/>
    <col min="180" max="180" width="4.42857142857143" customWidth="1"/>
    <col min="181" max="181" width="5.57142857142857" customWidth="1"/>
    <col min="182" max="182" width="3.85714285714286" customWidth="1"/>
    <col min="183" max="183" width="4.28571428571429" customWidth="1"/>
    <col min="184" max="184" width="4" customWidth="1"/>
    <col min="185" max="185" width="4.42857142857143" customWidth="1"/>
    <col min="186" max="186" width="4.28571428571429" customWidth="1"/>
    <col min="187" max="189" width="3.42857142857143" customWidth="1"/>
    <col min="190" max="190" width="4.71428571428571" customWidth="1"/>
    <col min="191" max="191" width="5.42857142857143" customWidth="1"/>
    <col min="192" max="192" width="3.85714285714286" customWidth="1"/>
    <col min="193" max="194" width="4.57142857142857" customWidth="1"/>
    <col min="195" max="195" width="5.14285714285714" customWidth="1"/>
    <col min="196" max="196" width="6.28571428571429" customWidth="1"/>
    <col min="197" max="200" width="4.57142857142857" customWidth="1"/>
    <col min="201" max="201" width="4.14285714285714" customWidth="1"/>
    <col min="202" max="202" width="2.85714285714286" customWidth="1"/>
    <col min="203" max="203" width="4" customWidth="1"/>
    <col min="204" max="204" width="3.14285714285714" customWidth="1"/>
    <col min="205" max="205" width="3.71428571428571" customWidth="1"/>
    <col min="206" max="210" width="5" customWidth="1"/>
    <col min="211" max="214" width="3.42857142857143" customWidth="1"/>
    <col min="215" max="215" width="3.71428571428571" customWidth="1"/>
    <col min="216" max="216" width="6" customWidth="1"/>
    <col min="217" max="218" width="3.42857142857143" customWidth="1"/>
    <col min="219" max="219" width="3.28571428571429" customWidth="1"/>
    <col min="220" max="220" width="5.14285714285714" customWidth="1"/>
    <col min="221" max="221" width="3.71428571428571" customWidth="1"/>
    <col min="222" max="224" width="3.28571428571429" customWidth="1"/>
    <col min="225" max="225" width="4.57142857142857" customWidth="1"/>
    <col min="226" max="226" width="4.14285714285714" customWidth="1"/>
    <col min="227" max="227" width="3.14285714285714" customWidth="1"/>
    <col min="228" max="228" width="5.71428571428571" customWidth="1"/>
    <col min="229" max="231" width="3.85714285714286" customWidth="1"/>
    <col min="232" max="232" width="4.28571428571429" customWidth="1"/>
    <col min="233" max="233" width="4.14285714285714" customWidth="1"/>
    <col min="234" max="234" width="5" customWidth="1"/>
    <col min="235" max="235" width="4" customWidth="1"/>
    <col min="236" max="236" width="2.57142857142857" customWidth="1"/>
    <col min="237" max="237" width="4.28571428571429" customWidth="1"/>
    <col min="238" max="238" width="5.28571428571429" customWidth="1"/>
    <col min="239" max="239" width="4" customWidth="1"/>
    <col min="240" max="240" width="5" customWidth="1"/>
    <col min="241" max="241" width="4.85714285714286" customWidth="1"/>
    <col min="242" max="242" width="3.57142857142857" customWidth="1"/>
    <col min="243" max="243" width="5.14285714285714" customWidth="1"/>
    <col min="244" max="244" width="3.57142857142857" customWidth="1"/>
    <col min="245" max="246" width="4" customWidth="1"/>
    <col min="247" max="247" width="4.57142857142857" customWidth="1"/>
    <col min="248" max="248" width="3.57142857142857" customWidth="1"/>
    <col min="249" max="249" width="5.14285714285714" customWidth="1"/>
    <col min="250" max="250" width="6.14285714285714" customWidth="1"/>
    <col min="251" max="251" width="5.14285714285714" customWidth="1"/>
    <col min="252" max="252" width="4.42857142857143" customWidth="1"/>
    <col min="253" max="253" width="4.57142857142857" customWidth="1"/>
    <col min="254" max="254" width="3.57142857142857" customWidth="1"/>
    <col min="255" max="255" width="4.57142857142857" customWidth="1"/>
    <col min="256" max="256" width="3.57142857142857" customWidth="1"/>
    <col min="257" max="260" width="2.57142857142857" customWidth="1"/>
    <col min="261" max="262" width="3.57142857142857" customWidth="1"/>
    <col min="263" max="263" width="4.28571428571429" customWidth="1"/>
    <col min="264" max="267" width="5.28571428571429" customWidth="1"/>
    <col min="268" max="268" width="4.85714285714286" customWidth="1"/>
    <col min="269" max="269" width="5.28571428571429" customWidth="1"/>
    <col min="270" max="270" width="2.57142857142857" customWidth="1"/>
    <col min="271" max="271" width="4.57142857142857" customWidth="1"/>
    <col min="272" max="272" width="5.28571428571429" customWidth="1"/>
    <col min="273" max="273" width="2.57142857142857" customWidth="1"/>
    <col min="274" max="274" width="4.57142857142857" customWidth="1"/>
    <col min="275" max="275" width="3.57142857142857" customWidth="1"/>
    <col min="276" max="276" width="2.57142857142857" customWidth="1"/>
    <col min="277" max="277" width="3.57142857142857" customWidth="1"/>
    <col min="278" max="278" width="4.57142857142857" customWidth="1"/>
    <col min="279" max="279" width="2.57142857142857" customWidth="1"/>
    <col min="280" max="281" width="4.57142857142857" customWidth="1"/>
    <col min="282" max="282" width="3.57142857142857" customWidth="1"/>
    <col min="283" max="284" width="4.57142857142857" customWidth="1"/>
    <col min="285" max="285" width="2.57142857142857" customWidth="1"/>
    <col min="286" max="286" width="4.42857142857143" customWidth="1"/>
    <col min="287" max="287" width="3.57142857142857" customWidth="1"/>
    <col min="288" max="288" width="2.57142857142857" customWidth="1"/>
    <col min="289" max="289" width="3.57142857142857" customWidth="1"/>
    <col min="290" max="291" width="4.42857142857143" customWidth="1"/>
    <col min="292" max="295" width="4.14285714285714" customWidth="1"/>
    <col min="296" max="296" width="5.28571428571429" customWidth="1"/>
    <col min="297" max="297" width="4.42857142857143" customWidth="1"/>
    <col min="298" max="298" width="4.71428571428571" customWidth="1"/>
    <col min="299" max="299" width="3.57142857142857" customWidth="1"/>
    <col min="300" max="300" width="2.57142857142857" customWidth="1"/>
    <col min="301" max="301" width="3.57142857142857" customWidth="1"/>
    <col min="302" max="306" width="5.28571428571429" customWidth="1"/>
  </cols>
  <sheetData>
    <row r="1" spans="1:300">
      <c r="A1">
        <v>12</v>
      </c>
      <c r="B1">
        <v>4</v>
      </c>
      <c r="C1">
        <v>4</v>
      </c>
      <c r="D1">
        <v>6</v>
      </c>
      <c r="H1">
        <v>1</v>
      </c>
      <c r="I1">
        <v>0</v>
      </c>
      <c r="J1">
        <v>8</v>
      </c>
      <c r="K1">
        <v>7</v>
      </c>
      <c r="M1">
        <v>0</v>
      </c>
      <c r="N1">
        <v>1</v>
      </c>
      <c r="O1">
        <v>5</v>
      </c>
      <c r="P1">
        <v>4</v>
      </c>
      <c r="R1" s="21">
        <v>52</v>
      </c>
      <c r="S1" s="47">
        <v>6</v>
      </c>
      <c r="T1" s="47">
        <v>1</v>
      </c>
      <c r="V1" s="21">
        <v>53</v>
      </c>
      <c r="W1" s="47">
        <v>2</v>
      </c>
      <c r="X1" s="47">
        <v>1</v>
      </c>
      <c r="Z1">
        <v>1</v>
      </c>
      <c r="AA1" s="47">
        <v>3</v>
      </c>
      <c r="AB1" s="47">
        <v>1</v>
      </c>
      <c r="AC1" s="47">
        <v>1</v>
      </c>
      <c r="AE1" s="21">
        <v>43</v>
      </c>
      <c r="AF1" s="47">
        <v>8</v>
      </c>
      <c r="AG1" s="47">
        <v>0</v>
      </c>
      <c r="AI1">
        <v>3</v>
      </c>
      <c r="AK1">
        <v>0</v>
      </c>
      <c r="AL1" s="48">
        <v>3</v>
      </c>
      <c r="AM1" s="48">
        <v>0</v>
      </c>
      <c r="AN1" s="48">
        <v>3</v>
      </c>
      <c r="AO1" s="48">
        <v>1</v>
      </c>
      <c r="AQ1" s="21">
        <v>41</v>
      </c>
      <c r="AR1" s="47">
        <v>5</v>
      </c>
      <c r="AT1" s="21">
        <v>36</v>
      </c>
      <c r="AU1" s="47">
        <v>6</v>
      </c>
      <c r="AV1" s="47">
        <v>1</v>
      </c>
      <c r="AX1" s="21">
        <v>30</v>
      </c>
      <c r="AY1" s="47">
        <v>5</v>
      </c>
      <c r="AZ1" s="47">
        <v>0</v>
      </c>
      <c r="BC1">
        <v>0</v>
      </c>
      <c r="BD1">
        <v>1</v>
      </c>
      <c r="BE1">
        <v>5</v>
      </c>
      <c r="BF1">
        <v>4</v>
      </c>
      <c r="BH1" s="21">
        <v>58</v>
      </c>
      <c r="BI1" s="47">
        <v>5</v>
      </c>
      <c r="BJ1" s="47">
        <v>1</v>
      </c>
      <c r="BL1" s="21">
        <v>7</v>
      </c>
      <c r="BM1" s="47">
        <v>6</v>
      </c>
      <c r="BN1" s="47">
        <v>2</v>
      </c>
      <c r="BP1">
        <v>0</v>
      </c>
      <c r="BQ1">
        <v>1</v>
      </c>
      <c r="BR1">
        <v>5</v>
      </c>
      <c r="BS1">
        <v>4</v>
      </c>
      <c r="BU1" s="21">
        <v>41</v>
      </c>
      <c r="BV1" s="47">
        <v>5</v>
      </c>
      <c r="BW1" s="47">
        <v>4</v>
      </c>
      <c r="BY1" s="50">
        <f>SUM(CALCULATION!BH1:BJ1)</f>
        <v>64</v>
      </c>
      <c r="BZ1">
        <v>9</v>
      </c>
      <c r="CA1">
        <v>12</v>
      </c>
      <c r="CC1" s="50">
        <f>SUM(CALCULATION!AE1:AG1)</f>
        <v>51</v>
      </c>
      <c r="CD1">
        <v>5</v>
      </c>
      <c r="CE1">
        <v>12</v>
      </c>
      <c r="CG1" s="50">
        <f>SUM(CALCULATION!BL1:BN1)</f>
        <v>15</v>
      </c>
      <c r="CH1">
        <v>0</v>
      </c>
      <c r="CI1">
        <v>6</v>
      </c>
      <c r="CJ1">
        <f t="shared" ref="CJ1:CJ32" si="0">SUM(CH1:CI1)</f>
        <v>6</v>
      </c>
      <c r="CL1" s="50">
        <f>SUM(CALCULATION!R1:T1)</f>
        <v>59</v>
      </c>
      <c r="CM1">
        <v>11</v>
      </c>
      <c r="CN1">
        <v>17</v>
      </c>
      <c r="CP1" s="50">
        <f>SUM(CALCULATION!AT1:AV1)</f>
        <v>43</v>
      </c>
      <c r="CQ1">
        <v>13</v>
      </c>
      <c r="CR1">
        <v>14</v>
      </c>
      <c r="CT1" s="50">
        <f>SUM(CALCULATION!BP1:BS1)</f>
        <v>10</v>
      </c>
      <c r="CU1">
        <v>6</v>
      </c>
      <c r="CW1" s="50">
        <f>SUM(CALCULATION!BU1:BW1)</f>
        <v>50</v>
      </c>
      <c r="CX1">
        <v>6</v>
      </c>
      <c r="CY1">
        <v>10</v>
      </c>
      <c r="DA1" s="50">
        <f>SUM(CALCULATION!AX1:AZ1)</f>
        <v>35</v>
      </c>
      <c r="DB1">
        <v>6</v>
      </c>
      <c r="DD1" s="50">
        <f>SUM(CALCULATION!Z1:AC1)</f>
        <v>6</v>
      </c>
      <c r="DE1">
        <v>4</v>
      </c>
      <c r="DG1" s="50">
        <f>SUM(CALCULATION!V1:X1)</f>
        <v>56</v>
      </c>
      <c r="DH1" s="51">
        <v>7</v>
      </c>
      <c r="DI1" s="51">
        <v>11</v>
      </c>
      <c r="DM1" s="50">
        <f>SUM(CALCULATION!AI1:AO1)</f>
        <v>10</v>
      </c>
      <c r="DN1">
        <v>4</v>
      </c>
      <c r="DP1" s="50">
        <f>SUM(CALCULATION!CG1:CJ1)</f>
        <v>27</v>
      </c>
      <c r="DQ1">
        <f>DP1/32*100</f>
        <v>84.375</v>
      </c>
      <c r="DS1" s="50">
        <f>SUM(CALCULATION!BL1:BN1)</f>
        <v>15</v>
      </c>
      <c r="DT1">
        <v>0</v>
      </c>
      <c r="DU1">
        <v>6</v>
      </c>
      <c r="DW1" s="52">
        <f>SUM(CALCULATION!CP1:CR1)</f>
        <v>70</v>
      </c>
      <c r="DX1">
        <v>24</v>
      </c>
      <c r="DY1">
        <v>15</v>
      </c>
      <c r="EA1" s="52">
        <f>SUM(CALCULATION!DA1:DB1)</f>
        <v>41</v>
      </c>
      <c r="EB1">
        <v>8</v>
      </c>
      <c r="EC1">
        <v>4</v>
      </c>
      <c r="EE1" s="52">
        <f>SUM(CALCULATION!CW1:CY1)</f>
        <v>66</v>
      </c>
      <c r="EF1">
        <v>15</v>
      </c>
      <c r="EG1">
        <v>8</v>
      </c>
      <c r="EI1" s="52">
        <f>SUM(CALCULATION!CT1:CU1)</f>
        <v>16</v>
      </c>
      <c r="EJ1">
        <v>6</v>
      </c>
      <c r="EK1">
        <v>4</v>
      </c>
      <c r="EM1" s="52">
        <f>SUM(CALCULATION!CL1:CN1)</f>
        <v>87</v>
      </c>
      <c r="EN1">
        <v>25</v>
      </c>
      <c r="EO1">
        <v>20</v>
      </c>
      <c r="EQ1" s="52">
        <f>SUM(CALCULATION!BY1:CA1)</f>
        <v>85</v>
      </c>
      <c r="ER1">
        <v>20</v>
      </c>
      <c r="ES1">
        <v>13</v>
      </c>
      <c r="EU1" s="53">
        <f>SUM(CALCULATION!DS1:DU1)</f>
        <v>21</v>
      </c>
      <c r="EV1">
        <v>8</v>
      </c>
      <c r="EW1">
        <v>6</v>
      </c>
      <c r="EY1" s="52">
        <f>SUM(CALCULATION!CC1:CE1)</f>
        <v>68</v>
      </c>
      <c r="EZ1">
        <v>21</v>
      </c>
      <c r="FA1">
        <v>11</v>
      </c>
      <c r="FC1" s="52">
        <f>SUM(CALCULATION!DM1:DN1)</f>
        <v>14</v>
      </c>
      <c r="FD1">
        <v>5</v>
      </c>
      <c r="FE1">
        <v>3</v>
      </c>
      <c r="FG1" s="52">
        <f>SUM(CALCULATION!DG1:DI1)</f>
        <v>74</v>
      </c>
      <c r="FH1">
        <v>14</v>
      </c>
      <c r="FI1">
        <v>11</v>
      </c>
      <c r="FK1" s="52">
        <f>SUM(CALCULATION!DD1:DE1)</f>
        <v>10</v>
      </c>
      <c r="FL1">
        <v>7</v>
      </c>
      <c r="FM1">
        <v>3</v>
      </c>
      <c r="FO1" s="54">
        <f>SUM(CALCULATION!DW1:DY1)</f>
        <v>109</v>
      </c>
      <c r="FP1" s="50">
        <v>5</v>
      </c>
      <c r="FQ1" s="50">
        <v>10</v>
      </c>
      <c r="FR1" s="50">
        <v>10</v>
      </c>
      <c r="FT1" s="54">
        <f>SUM(CALCULATION!EA1:EC1)</f>
        <v>53</v>
      </c>
      <c r="FU1" s="50">
        <v>4</v>
      </c>
      <c r="FV1" s="50">
        <v>8</v>
      </c>
      <c r="FW1" s="50">
        <v>4</v>
      </c>
      <c r="FY1" s="54">
        <f>SUM(CALCULATION!EE1:EG1)</f>
        <v>89</v>
      </c>
      <c r="FZ1" s="50">
        <v>8</v>
      </c>
      <c r="GA1" s="50">
        <v>12</v>
      </c>
      <c r="GD1" s="54">
        <f>SUM(CALCULATION!EI1:EK1)</f>
        <v>26</v>
      </c>
      <c r="GE1" s="50">
        <v>4</v>
      </c>
      <c r="GF1" s="50">
        <v>6</v>
      </c>
      <c r="GG1" s="50">
        <v>7</v>
      </c>
      <c r="GI1" s="54">
        <f>SUM(CALCULATION!EM1:EO1)</f>
        <v>132</v>
      </c>
      <c r="GJ1" s="50">
        <v>14</v>
      </c>
      <c r="GK1" s="50">
        <v>20</v>
      </c>
      <c r="GL1" s="50">
        <v>18</v>
      </c>
      <c r="GN1" s="54">
        <f>SUM(CALCULATION!EQ1:ES1)</f>
        <v>118</v>
      </c>
      <c r="GO1" s="50">
        <v>12</v>
      </c>
      <c r="GP1" s="50">
        <v>12</v>
      </c>
      <c r="GQ1" s="50">
        <v>10</v>
      </c>
      <c r="GS1" s="54">
        <f>SUM(CALCULATION!EU1:EW1)</f>
        <v>35</v>
      </c>
      <c r="GT1" s="50"/>
      <c r="GU1" s="50">
        <v>24</v>
      </c>
      <c r="GV1" s="50">
        <v>4</v>
      </c>
      <c r="GX1" s="54">
        <f>SUM(CALCULATION!EY1:FA1)</f>
        <v>100</v>
      </c>
      <c r="GY1" s="50">
        <v>6</v>
      </c>
      <c r="GZ1" s="50">
        <v>8</v>
      </c>
      <c r="HA1" s="50">
        <v>7</v>
      </c>
      <c r="HC1" s="54">
        <f>SUM(CALCULATION!FC1:FE1)</f>
        <v>22</v>
      </c>
      <c r="HD1" s="50">
        <v>1</v>
      </c>
      <c r="HE1" s="50">
        <v>3</v>
      </c>
      <c r="HF1" s="50">
        <v>4</v>
      </c>
      <c r="HH1" s="54">
        <f>SUM(CALCULATION!FG1:FI1)</f>
        <v>99</v>
      </c>
      <c r="HI1" s="50">
        <v>5</v>
      </c>
      <c r="HJ1" s="50">
        <v>12</v>
      </c>
      <c r="HK1" s="50">
        <v>7</v>
      </c>
      <c r="HM1" s="54">
        <f>SUM(CALCULATION!FK1:FM1)</f>
        <v>20</v>
      </c>
      <c r="HN1" s="50">
        <v>0</v>
      </c>
      <c r="HO1" s="50">
        <v>2</v>
      </c>
      <c r="HP1" s="50">
        <v>0</v>
      </c>
      <c r="HR1" s="20">
        <f>SUM(CALCULATION!FO1:FR1)</f>
        <v>134</v>
      </c>
      <c r="HS1" s="50">
        <v>9</v>
      </c>
      <c r="HU1" s="20">
        <f>SUM(CALCULATION!FT1:FW1)</f>
        <v>69</v>
      </c>
      <c r="HV1" s="50">
        <v>17</v>
      </c>
      <c r="HX1" s="20">
        <f>SUM(CALCULATION!FY1:GA1)</f>
        <v>109</v>
      </c>
      <c r="HY1" s="50">
        <v>17</v>
      </c>
      <c r="IA1" s="20">
        <f>SUM(CALCULATION!GD1:GG1)</f>
        <v>43</v>
      </c>
      <c r="IB1" s="50">
        <v>6</v>
      </c>
      <c r="ID1" s="20">
        <f>SUM(CALCULATION!GI1:GL1)</f>
        <v>184</v>
      </c>
      <c r="IE1" s="50">
        <v>9</v>
      </c>
      <c r="IG1" s="20">
        <f>SUM(CALCULATION!GN1:GQ1)</f>
        <v>152</v>
      </c>
      <c r="IH1" s="50">
        <v>13</v>
      </c>
      <c r="IJ1" s="20">
        <f>SUM(CALCULATION!GS1:GV1)</f>
        <v>63</v>
      </c>
      <c r="IK1" s="50">
        <v>6</v>
      </c>
      <c r="IM1" s="20">
        <f>SUM(CALCULATION!GX1:HA1)</f>
        <v>121</v>
      </c>
      <c r="IN1" s="50">
        <v>10</v>
      </c>
      <c r="IP1" s="20">
        <f>SUM(CALCULATION!HC1:HF1)</f>
        <v>30</v>
      </c>
      <c r="IQ1" s="50">
        <v>4</v>
      </c>
      <c r="IS1" s="20">
        <f>SUM(CALCULATION!HH1:HK1)</f>
        <v>123</v>
      </c>
      <c r="IT1" s="50">
        <v>12</v>
      </c>
      <c r="IV1" s="54">
        <f>SUM(CALCULATION!FK1:FM1)</f>
        <v>20</v>
      </c>
      <c r="IW1" s="50">
        <v>0</v>
      </c>
      <c r="IX1" s="50">
        <v>2</v>
      </c>
      <c r="IY1" s="50">
        <v>2</v>
      </c>
      <c r="IZ1" s="21">
        <v>4</v>
      </c>
      <c r="JB1" s="20">
        <f>SUM(CALCULATION!FT1:FW1)</f>
        <v>69</v>
      </c>
      <c r="JC1" s="55">
        <v>23</v>
      </c>
      <c r="JD1" s="56">
        <f>SUM(JB1:JC1)</f>
        <v>92</v>
      </c>
      <c r="JF1" s="20">
        <f>SUM(CALCULATION!HH1:HK1)</f>
        <v>123</v>
      </c>
      <c r="JG1" s="55">
        <v>13</v>
      </c>
      <c r="JI1" s="20">
        <f>SUM(CALCULATION!HR1:HS1)</f>
        <v>143</v>
      </c>
      <c r="JJ1" s="50">
        <v>7</v>
      </c>
      <c r="JL1" s="20">
        <f>SUM(CALCULATION!HX1:HY1)</f>
        <v>126</v>
      </c>
      <c r="JM1" s="50">
        <v>4</v>
      </c>
      <c r="JO1" s="20">
        <f>SUM(CALCULATION!IA1:IB1)</f>
        <v>49</v>
      </c>
      <c r="JP1" s="50">
        <v>2</v>
      </c>
      <c r="JR1" s="20">
        <f>SUM(CALCULATION!ID1:IE1)</f>
        <v>193</v>
      </c>
      <c r="JS1" s="50">
        <v>5</v>
      </c>
      <c r="JU1" s="20">
        <f>SUM(CALCULATION!IG1:IH1)</f>
        <v>165</v>
      </c>
      <c r="JV1" s="50">
        <v>6</v>
      </c>
      <c r="JX1" s="56">
        <f>SUM(CALCULATION!JB1:JC1)</f>
        <v>92</v>
      </c>
      <c r="JY1" s="50">
        <v>3</v>
      </c>
      <c r="KA1" s="20">
        <f>SUM(CALCULATION!IJ1:IK1)</f>
        <v>69</v>
      </c>
      <c r="KB1" s="50">
        <v>4</v>
      </c>
      <c r="KD1" s="20">
        <f>SUM(CALCULATION!IM1:IN1)</f>
        <v>131</v>
      </c>
      <c r="KE1" s="50">
        <v>5</v>
      </c>
      <c r="KG1" s="20">
        <f>SUM(CALCULATION!IP1:IQ1)</f>
        <v>34</v>
      </c>
      <c r="KH1" s="50">
        <v>1</v>
      </c>
      <c r="KJ1" s="56">
        <f>SUM(CALCULATION!JF1:JG1)</f>
        <v>136</v>
      </c>
      <c r="KK1" s="50">
        <v>4</v>
      </c>
      <c r="KM1" s="20">
        <f>SUM(CALCULATION!IV1:IZ1)</f>
        <v>28</v>
      </c>
      <c r="KN1" s="50">
        <v>1</v>
      </c>
    </row>
    <row r="2" spans="1:300">
      <c r="A2">
        <v>13</v>
      </c>
      <c r="B2">
        <v>6</v>
      </c>
      <c r="C2">
        <v>8</v>
      </c>
      <c r="D2">
        <v>6</v>
      </c>
      <c r="H2">
        <v>2</v>
      </c>
      <c r="I2">
        <v>1</v>
      </c>
      <c r="J2">
        <v>15</v>
      </c>
      <c r="K2">
        <v>12</v>
      </c>
      <c r="M2">
        <v>0</v>
      </c>
      <c r="N2">
        <v>2</v>
      </c>
      <c r="O2">
        <v>5</v>
      </c>
      <c r="P2">
        <v>5</v>
      </c>
      <c r="R2" s="21">
        <v>63</v>
      </c>
      <c r="S2" s="47">
        <v>8</v>
      </c>
      <c r="T2" s="47">
        <v>5</v>
      </c>
      <c r="V2" s="21">
        <v>69</v>
      </c>
      <c r="W2" s="47">
        <v>7</v>
      </c>
      <c r="X2" s="47">
        <v>3</v>
      </c>
      <c r="Z2">
        <v>1</v>
      </c>
      <c r="AA2" s="47">
        <v>3</v>
      </c>
      <c r="AB2" s="47">
        <v>2</v>
      </c>
      <c r="AC2" s="47">
        <v>1</v>
      </c>
      <c r="AE2" s="21">
        <v>53</v>
      </c>
      <c r="AF2" s="47">
        <v>11</v>
      </c>
      <c r="AG2" s="47">
        <v>6</v>
      </c>
      <c r="AI2">
        <v>3</v>
      </c>
      <c r="AK2">
        <v>2</v>
      </c>
      <c r="AL2" s="48">
        <v>3</v>
      </c>
      <c r="AM2" s="48">
        <v>2</v>
      </c>
      <c r="AN2" s="48">
        <v>3</v>
      </c>
      <c r="AO2" s="48">
        <v>1</v>
      </c>
      <c r="AQ2" s="21">
        <v>51</v>
      </c>
      <c r="AR2" s="47">
        <v>7</v>
      </c>
      <c r="AT2" s="21">
        <v>45</v>
      </c>
      <c r="AU2" s="47">
        <v>9</v>
      </c>
      <c r="AV2" s="47">
        <v>5</v>
      </c>
      <c r="AX2" s="21">
        <v>45</v>
      </c>
      <c r="AY2" s="47">
        <v>5</v>
      </c>
      <c r="AZ2" s="47">
        <v>2</v>
      </c>
      <c r="BC2">
        <v>0</v>
      </c>
      <c r="BD2">
        <v>2</v>
      </c>
      <c r="BE2">
        <v>5</v>
      </c>
      <c r="BF2">
        <v>5</v>
      </c>
      <c r="BH2" s="21">
        <v>71</v>
      </c>
      <c r="BI2" s="47">
        <v>8</v>
      </c>
      <c r="BJ2" s="47">
        <v>5</v>
      </c>
      <c r="BL2" s="21">
        <v>13</v>
      </c>
      <c r="BM2" s="47">
        <v>6</v>
      </c>
      <c r="BN2" s="47">
        <v>2</v>
      </c>
      <c r="BP2">
        <v>0</v>
      </c>
      <c r="BQ2">
        <v>2</v>
      </c>
      <c r="BR2">
        <v>5</v>
      </c>
      <c r="BS2">
        <v>5</v>
      </c>
      <c r="BU2" s="21">
        <v>51</v>
      </c>
      <c r="BV2" s="47">
        <v>8</v>
      </c>
      <c r="BW2" s="47">
        <v>6</v>
      </c>
      <c r="BY2" s="50">
        <f>SUM(CALCULATION!BH2:BJ2)</f>
        <v>84</v>
      </c>
      <c r="BZ2">
        <v>12</v>
      </c>
      <c r="CA2">
        <v>12</v>
      </c>
      <c r="CC2" s="50">
        <f>SUM(CALCULATION!AE2:AG2)</f>
        <v>70</v>
      </c>
      <c r="CD2">
        <v>11</v>
      </c>
      <c r="CE2">
        <v>13</v>
      </c>
      <c r="CG2" s="50">
        <f>SUM(CALCULATION!BL2:BN2)</f>
        <v>21</v>
      </c>
      <c r="CH2">
        <v>1</v>
      </c>
      <c r="CI2">
        <v>8</v>
      </c>
      <c r="CJ2">
        <f t="shared" si="0"/>
        <v>9</v>
      </c>
      <c r="CL2" s="50">
        <f>SUM(CALCULATION!R2:T2)</f>
        <v>76</v>
      </c>
      <c r="CM2">
        <v>12</v>
      </c>
      <c r="CN2">
        <v>19</v>
      </c>
      <c r="CP2" s="50">
        <f>SUM(CALCULATION!AT2:AV2)</f>
        <v>59</v>
      </c>
      <c r="CQ2">
        <v>20</v>
      </c>
      <c r="CR2">
        <v>16</v>
      </c>
      <c r="CT2" s="50">
        <f>SUM(CALCULATION!BP2:BS2)</f>
        <v>12</v>
      </c>
      <c r="CU2">
        <v>7</v>
      </c>
      <c r="CW2" s="50">
        <f>SUM(CALCULATION!BU2:BW2)</f>
        <v>65</v>
      </c>
      <c r="CX2">
        <v>14</v>
      </c>
      <c r="CY2">
        <v>10</v>
      </c>
      <c r="DA2" s="50">
        <f>SUM(CALCULATION!AX2:AZ2)</f>
        <v>52</v>
      </c>
      <c r="DB2">
        <v>6</v>
      </c>
      <c r="DD2" s="50">
        <f>SUM(CALCULATION!Z2:AC2)</f>
        <v>7</v>
      </c>
      <c r="DE2">
        <v>4</v>
      </c>
      <c r="DG2" s="50">
        <f>SUM(CALCULATION!V2:X2)</f>
        <v>79</v>
      </c>
      <c r="DH2" s="51">
        <v>17</v>
      </c>
      <c r="DI2" s="51">
        <v>13</v>
      </c>
      <c r="DM2" s="50">
        <f>SUM(CALCULATION!AI2:AO2)</f>
        <v>14</v>
      </c>
      <c r="DN2">
        <v>5</v>
      </c>
      <c r="DP2" s="50">
        <f>SUM(CALCULATION!CG2:CJ2)</f>
        <v>39</v>
      </c>
      <c r="DQ2">
        <f t="shared" ref="DQ2:DQ20" si="1">DP2/32*100</f>
        <v>121.875</v>
      </c>
      <c r="DS2" s="50">
        <f>SUM(CALCULATION!BL2:BN2)</f>
        <v>21</v>
      </c>
      <c r="DT2">
        <v>1</v>
      </c>
      <c r="DU2">
        <v>8</v>
      </c>
      <c r="DW2" s="52">
        <f>SUM(CALCULATION!CP2:CR2)</f>
        <v>95</v>
      </c>
      <c r="DX2">
        <v>24</v>
      </c>
      <c r="DY2">
        <v>21</v>
      </c>
      <c r="EA2" s="52">
        <f>SUM(CALCULATION!DA2:DB2)</f>
        <v>58</v>
      </c>
      <c r="EB2">
        <v>8</v>
      </c>
      <c r="EC2">
        <v>6</v>
      </c>
      <c r="EE2" s="52">
        <f>SUM(CALCULATION!CW2:CY2)</f>
        <v>89</v>
      </c>
      <c r="EF2">
        <v>15</v>
      </c>
      <c r="EG2">
        <v>9</v>
      </c>
      <c r="EI2" s="52">
        <f>SUM(CALCULATION!CT2:CU2)</f>
        <v>19</v>
      </c>
      <c r="EJ2">
        <v>4</v>
      </c>
      <c r="EK2">
        <v>6</v>
      </c>
      <c r="EM2" s="52">
        <f>SUM(CALCULATION!CL2:CN2)</f>
        <v>107</v>
      </c>
      <c r="EN2">
        <v>27</v>
      </c>
      <c r="EO2">
        <v>22</v>
      </c>
      <c r="EQ2" s="52">
        <f>SUM(CALCULATION!BY2:CA2)</f>
        <v>108</v>
      </c>
      <c r="ER2">
        <v>19</v>
      </c>
      <c r="ES2">
        <v>13</v>
      </c>
      <c r="EU2" s="53">
        <f>SUM(CALCULATION!DS2:DU2)</f>
        <v>30</v>
      </c>
      <c r="EV2">
        <v>8</v>
      </c>
      <c r="EW2">
        <v>6</v>
      </c>
      <c r="EY2" s="52">
        <f>SUM(CALCULATION!CC2:CE2)</f>
        <v>94</v>
      </c>
      <c r="EZ2">
        <v>20</v>
      </c>
      <c r="FA2">
        <v>13</v>
      </c>
      <c r="FC2" s="52">
        <f>SUM(CALCULATION!DM2:DN2)</f>
        <v>19</v>
      </c>
      <c r="FD2">
        <v>5</v>
      </c>
      <c r="FE2">
        <v>2</v>
      </c>
      <c r="FG2" s="52">
        <f>SUM(CALCULATION!DG2:DI2)</f>
        <v>109</v>
      </c>
      <c r="FH2">
        <v>13</v>
      </c>
      <c r="FI2">
        <v>10</v>
      </c>
      <c r="FK2" s="52">
        <f>SUM(CALCULATION!DD2:DE2)</f>
        <v>11</v>
      </c>
      <c r="FL2">
        <v>7</v>
      </c>
      <c r="FM2">
        <v>3</v>
      </c>
      <c r="FO2" s="54">
        <f>SUM(CALCULATION!DW2:DY2)</f>
        <v>140</v>
      </c>
      <c r="FP2" s="50">
        <v>8</v>
      </c>
      <c r="FQ2" s="50">
        <v>12</v>
      </c>
      <c r="FR2" s="50">
        <v>12</v>
      </c>
      <c r="FT2" s="54">
        <f>SUM(CALCULATION!EA2:EC2)</f>
        <v>72</v>
      </c>
      <c r="FU2" s="50">
        <v>4</v>
      </c>
      <c r="FV2" s="50">
        <v>6</v>
      </c>
      <c r="FW2" s="50">
        <v>4</v>
      </c>
      <c r="FY2" s="54">
        <f>SUM(CALCULATION!EE2:EG2)</f>
        <v>113</v>
      </c>
      <c r="FZ2" s="50">
        <v>8</v>
      </c>
      <c r="GA2" s="50">
        <v>11</v>
      </c>
      <c r="GD2" s="54">
        <f>SUM(CALCULATION!EI2:EK2)</f>
        <v>29</v>
      </c>
      <c r="GE2" s="50">
        <v>4</v>
      </c>
      <c r="GF2" s="50">
        <v>4</v>
      </c>
      <c r="GG2" s="50">
        <v>7</v>
      </c>
      <c r="GI2" s="54">
        <f>SUM(CALCULATION!EM2:EO2)</f>
        <v>156</v>
      </c>
      <c r="GJ2" s="50">
        <v>16</v>
      </c>
      <c r="GK2" s="50">
        <v>18</v>
      </c>
      <c r="GL2" s="50">
        <v>14</v>
      </c>
      <c r="GN2" s="54">
        <f>SUM(CALCULATION!EQ2:ES2)</f>
        <v>140</v>
      </c>
      <c r="GO2" s="50">
        <v>13</v>
      </c>
      <c r="GP2" s="50">
        <v>11</v>
      </c>
      <c r="GQ2" s="50">
        <v>9</v>
      </c>
      <c r="GS2" s="54">
        <f>SUM(CALCULATION!EU2:EW2)</f>
        <v>44</v>
      </c>
      <c r="GT2" s="50"/>
      <c r="GU2" s="50">
        <v>24</v>
      </c>
      <c r="GV2" s="50">
        <v>4</v>
      </c>
      <c r="GX2" s="54">
        <f>SUM(CALCULATION!EY2:FA2)</f>
        <v>127</v>
      </c>
      <c r="GY2" s="50">
        <v>6</v>
      </c>
      <c r="GZ2" s="50">
        <v>5</v>
      </c>
      <c r="HA2" s="50">
        <v>6</v>
      </c>
      <c r="HC2" s="54">
        <f>SUM(CALCULATION!FC2:FE2)</f>
        <v>26</v>
      </c>
      <c r="HD2" s="50">
        <v>2</v>
      </c>
      <c r="HE2" s="50">
        <v>4</v>
      </c>
      <c r="HF2" s="50">
        <v>4</v>
      </c>
      <c r="HH2" s="54">
        <f>SUM(CALCULATION!FG2:FI2)</f>
        <v>132</v>
      </c>
      <c r="HI2" s="50">
        <v>10</v>
      </c>
      <c r="HJ2" s="50">
        <v>8</v>
      </c>
      <c r="HK2" s="50">
        <v>4</v>
      </c>
      <c r="HM2" s="54">
        <f>SUM(CALCULATION!FK2:FM2)</f>
        <v>21</v>
      </c>
      <c r="HN2" s="50">
        <v>1</v>
      </c>
      <c r="HO2" s="50">
        <v>1</v>
      </c>
      <c r="HP2" s="50">
        <v>0</v>
      </c>
      <c r="HR2" s="20">
        <f>SUM(CALCULATION!FO2:FR2)</f>
        <v>172</v>
      </c>
      <c r="HS2" s="50">
        <v>7</v>
      </c>
      <c r="HU2" s="20">
        <f>SUM(CALCULATION!FT2:FW2)</f>
        <v>86</v>
      </c>
      <c r="HV2" s="50">
        <v>14</v>
      </c>
      <c r="HX2" s="20">
        <f>SUM(CALCULATION!FY2:GA2)</f>
        <v>132</v>
      </c>
      <c r="HY2" s="50">
        <v>16</v>
      </c>
      <c r="IA2" s="20">
        <f>SUM(CALCULATION!GD2:GG2)</f>
        <v>44</v>
      </c>
      <c r="IB2" s="50">
        <v>6</v>
      </c>
      <c r="ID2" s="20">
        <f>SUM(CALCULATION!GI2:GL2)</f>
        <v>204</v>
      </c>
      <c r="IE2" s="50">
        <v>10</v>
      </c>
      <c r="IG2" s="20">
        <f>SUM(CALCULATION!GN2:GQ2)</f>
        <v>173</v>
      </c>
      <c r="IH2" s="50">
        <v>9</v>
      </c>
      <c r="IJ2" s="20">
        <f>SUM(CALCULATION!GS2:GV2)</f>
        <v>72</v>
      </c>
      <c r="IK2" s="50">
        <v>6</v>
      </c>
      <c r="IM2" s="20">
        <f>SUM(CALCULATION!GX2:HA2)</f>
        <v>144</v>
      </c>
      <c r="IN2" s="50">
        <v>8</v>
      </c>
      <c r="IP2" s="20">
        <f>SUM(CALCULATION!HC2:HF2)</f>
        <v>36</v>
      </c>
      <c r="IQ2" s="50">
        <v>3</v>
      </c>
      <c r="IS2" s="20">
        <f>SUM(CALCULATION!HH2:HK2)</f>
        <v>154</v>
      </c>
      <c r="IT2" s="50">
        <v>11</v>
      </c>
      <c r="IV2" s="54">
        <f>SUM(CALCULATION!FK2:FM2)</f>
        <v>21</v>
      </c>
      <c r="IW2" s="50">
        <v>1</v>
      </c>
      <c r="IX2" s="50">
        <v>1</v>
      </c>
      <c r="IY2" s="50">
        <v>2</v>
      </c>
      <c r="IZ2" s="21">
        <v>4</v>
      </c>
      <c r="JB2" s="20">
        <f>SUM(CALCULATION!FT2:FW2)</f>
        <v>86</v>
      </c>
      <c r="JC2" s="55">
        <v>20</v>
      </c>
      <c r="JD2" s="56">
        <f t="shared" ref="JD2:JD33" si="2">SUM(JB2:JC2)</f>
        <v>106</v>
      </c>
      <c r="JF2" s="20">
        <f>SUM(CALCULATION!HH2:HK2)</f>
        <v>154</v>
      </c>
      <c r="JG2" s="55">
        <v>11</v>
      </c>
      <c r="JI2" s="20">
        <f>SUM(CALCULATION!HR2:HS2)</f>
        <v>179</v>
      </c>
      <c r="JJ2" s="50">
        <v>3</v>
      </c>
      <c r="JL2" s="20">
        <f>SUM(CALCULATION!HX2:HY2)</f>
        <v>148</v>
      </c>
      <c r="JM2" s="50">
        <v>2</v>
      </c>
      <c r="JO2" s="20">
        <f>SUM(CALCULATION!IA2:IB2)</f>
        <v>50</v>
      </c>
      <c r="JP2" s="50">
        <v>0</v>
      </c>
      <c r="JR2" s="20">
        <f>SUM(CALCULATION!ID2:IE2)</f>
        <v>214</v>
      </c>
      <c r="JS2" s="50">
        <v>3</v>
      </c>
      <c r="JU2" s="20">
        <f>SUM(CALCULATION!IG2:IH2)</f>
        <v>182</v>
      </c>
      <c r="JV2" s="50">
        <v>4</v>
      </c>
      <c r="JX2" s="56">
        <f>SUM(CALCULATION!JB2:JC2)</f>
        <v>106</v>
      </c>
      <c r="JY2" s="50">
        <v>3</v>
      </c>
      <c r="KA2" s="20">
        <f>SUM(CALCULATION!IJ2:IK2)</f>
        <v>78</v>
      </c>
      <c r="KB2" s="50">
        <v>2</v>
      </c>
      <c r="KD2" s="20">
        <f>SUM(CALCULATION!IM2:IN2)</f>
        <v>152</v>
      </c>
      <c r="KE2" s="50">
        <v>4</v>
      </c>
      <c r="KG2" s="20">
        <f>SUM(CALCULATION!IP2:IQ2)</f>
        <v>39</v>
      </c>
      <c r="KH2" s="50">
        <v>1</v>
      </c>
      <c r="KJ2" s="56">
        <f>SUM(CALCULATION!JF2:JG2)</f>
        <v>165</v>
      </c>
      <c r="KK2" s="50">
        <v>3</v>
      </c>
      <c r="KM2" s="20">
        <f>SUM(CALCULATION!IV2:IZ2)</f>
        <v>29</v>
      </c>
      <c r="KN2" s="50">
        <v>1</v>
      </c>
    </row>
    <row r="3" spans="1:300">
      <c r="A3">
        <v>13</v>
      </c>
      <c r="B3">
        <v>11</v>
      </c>
      <c r="C3">
        <v>9</v>
      </c>
      <c r="D3">
        <v>6</v>
      </c>
      <c r="H3">
        <v>2</v>
      </c>
      <c r="I3">
        <v>1</v>
      </c>
      <c r="J3">
        <v>16</v>
      </c>
      <c r="K3">
        <v>12</v>
      </c>
      <c r="M3">
        <v>2</v>
      </c>
      <c r="N3">
        <v>2</v>
      </c>
      <c r="O3">
        <v>4</v>
      </c>
      <c r="P3">
        <v>5</v>
      </c>
      <c r="R3" s="21">
        <v>67</v>
      </c>
      <c r="S3" s="47">
        <v>8</v>
      </c>
      <c r="T3" s="47">
        <v>8</v>
      </c>
      <c r="V3" s="21">
        <v>76</v>
      </c>
      <c r="W3" s="47">
        <v>7</v>
      </c>
      <c r="X3" s="47">
        <v>3</v>
      </c>
      <c r="Z3">
        <v>1</v>
      </c>
      <c r="AA3" s="47">
        <v>3</v>
      </c>
      <c r="AB3" s="47">
        <v>2</v>
      </c>
      <c r="AC3" s="47">
        <v>1</v>
      </c>
      <c r="AE3" s="21">
        <v>64</v>
      </c>
      <c r="AF3" s="47">
        <v>11</v>
      </c>
      <c r="AG3" s="47">
        <v>8</v>
      </c>
      <c r="AI3">
        <v>2</v>
      </c>
      <c r="AK3">
        <v>2</v>
      </c>
      <c r="AL3" s="48">
        <v>2</v>
      </c>
      <c r="AM3" s="48">
        <v>2</v>
      </c>
      <c r="AN3" s="48">
        <v>3</v>
      </c>
      <c r="AO3" s="48">
        <v>1</v>
      </c>
      <c r="AQ3" s="21">
        <v>55</v>
      </c>
      <c r="AR3" s="47">
        <v>7</v>
      </c>
      <c r="AT3" s="21">
        <v>49</v>
      </c>
      <c r="AU3" s="47">
        <v>9</v>
      </c>
      <c r="AV3" s="47">
        <v>4</v>
      </c>
      <c r="AX3" s="21">
        <v>46</v>
      </c>
      <c r="AY3" s="47">
        <v>5</v>
      </c>
      <c r="AZ3" s="47">
        <v>2</v>
      </c>
      <c r="BC3">
        <v>2</v>
      </c>
      <c r="BD3">
        <v>2</v>
      </c>
      <c r="BE3">
        <v>4</v>
      </c>
      <c r="BF3">
        <v>5</v>
      </c>
      <c r="BH3" s="21">
        <v>68</v>
      </c>
      <c r="BI3" s="47">
        <v>8</v>
      </c>
      <c r="BJ3" s="47">
        <v>4</v>
      </c>
      <c r="BL3" s="21">
        <v>13</v>
      </c>
      <c r="BM3" s="47">
        <v>6</v>
      </c>
      <c r="BN3" s="47">
        <v>4</v>
      </c>
      <c r="BP3">
        <v>2</v>
      </c>
      <c r="BQ3">
        <v>2</v>
      </c>
      <c r="BR3">
        <v>4</v>
      </c>
      <c r="BS3">
        <v>5</v>
      </c>
      <c r="BU3" s="21">
        <v>55</v>
      </c>
      <c r="BV3" s="47">
        <v>8</v>
      </c>
      <c r="BW3" s="47">
        <v>6</v>
      </c>
      <c r="BY3" s="50">
        <f>SUM(CALCULATION!BH3:BJ3)</f>
        <v>80</v>
      </c>
      <c r="BZ3">
        <v>13</v>
      </c>
      <c r="CA3">
        <v>14</v>
      </c>
      <c r="CC3" s="50">
        <f>SUM(CALCULATION!AE3:AG3)</f>
        <v>83</v>
      </c>
      <c r="CD3">
        <v>12</v>
      </c>
      <c r="CE3">
        <v>13</v>
      </c>
      <c r="CG3" s="50">
        <f>SUM(CALCULATION!BL3:BN3)</f>
        <v>23</v>
      </c>
      <c r="CH3">
        <v>1</v>
      </c>
      <c r="CI3">
        <v>8</v>
      </c>
      <c r="CJ3">
        <f t="shared" si="0"/>
        <v>9</v>
      </c>
      <c r="CL3" s="50">
        <f>SUM(CALCULATION!R3:T3)</f>
        <v>83</v>
      </c>
      <c r="CM3">
        <v>10</v>
      </c>
      <c r="CN3">
        <v>20</v>
      </c>
      <c r="CP3" s="50">
        <f>SUM(CALCULATION!AT3:AV3)</f>
        <v>62</v>
      </c>
      <c r="CQ3">
        <v>20</v>
      </c>
      <c r="CR3">
        <v>15</v>
      </c>
      <c r="CT3" s="50">
        <f>SUM(CALCULATION!BP3:BS3)</f>
        <v>13</v>
      </c>
      <c r="CU3">
        <v>6</v>
      </c>
      <c r="CW3" s="50">
        <f>SUM(CALCULATION!BU3:BW3)</f>
        <v>69</v>
      </c>
      <c r="CX3">
        <v>14</v>
      </c>
      <c r="CY3">
        <v>9</v>
      </c>
      <c r="DA3" s="50">
        <f>SUM(CALCULATION!AX3:AZ3)</f>
        <v>53</v>
      </c>
      <c r="DB3">
        <v>6</v>
      </c>
      <c r="DD3" s="50">
        <f>SUM(CALCULATION!Z3:AC3)</f>
        <v>7</v>
      </c>
      <c r="DE3">
        <v>4</v>
      </c>
      <c r="DG3" s="50">
        <f>SUM(CALCULATION!V3:X3)</f>
        <v>86</v>
      </c>
      <c r="DH3" s="51">
        <v>17</v>
      </c>
      <c r="DI3" s="51">
        <v>12</v>
      </c>
      <c r="DM3" s="50">
        <f>SUM(CALCULATION!AI3:AO3)</f>
        <v>12</v>
      </c>
      <c r="DN3">
        <v>4</v>
      </c>
      <c r="DP3" s="50">
        <f>SUM(CALCULATION!CG3:CJ3)</f>
        <v>41</v>
      </c>
      <c r="DQ3">
        <f t="shared" si="1"/>
        <v>128.125</v>
      </c>
      <c r="DS3" s="50">
        <f>SUM(CALCULATION!BL3:BN3)</f>
        <v>23</v>
      </c>
      <c r="DT3">
        <v>1</v>
      </c>
      <c r="DU3">
        <v>8</v>
      </c>
      <c r="DW3" s="52">
        <f>SUM(CALCULATION!CP3:CR3)</f>
        <v>97</v>
      </c>
      <c r="DX3">
        <v>26</v>
      </c>
      <c r="DY3">
        <v>24</v>
      </c>
      <c r="EA3" s="52">
        <f>SUM(CALCULATION!DA3:DB3)</f>
        <v>59</v>
      </c>
      <c r="EB3">
        <v>8</v>
      </c>
      <c r="EC3">
        <v>6</v>
      </c>
      <c r="EE3" s="52">
        <f>SUM(CALCULATION!CW3:CY3)</f>
        <v>92</v>
      </c>
      <c r="EF3">
        <v>16</v>
      </c>
      <c r="EG3">
        <v>10</v>
      </c>
      <c r="EI3" s="52">
        <f>SUM(CALCULATION!CT3:CU3)</f>
        <v>19</v>
      </c>
      <c r="EJ3">
        <v>6</v>
      </c>
      <c r="EK3">
        <v>6</v>
      </c>
      <c r="EM3" s="52">
        <f>SUM(CALCULATION!CL3:CN3)</f>
        <v>113</v>
      </c>
      <c r="EN3">
        <v>27</v>
      </c>
      <c r="EO3">
        <v>21</v>
      </c>
      <c r="EQ3" s="52">
        <f>SUM(CALCULATION!BY3:CA3)</f>
        <v>107</v>
      </c>
      <c r="ER3">
        <v>20</v>
      </c>
      <c r="ES3">
        <v>15</v>
      </c>
      <c r="EU3" s="53">
        <f>SUM(CALCULATION!DS3:DU3)</f>
        <v>32</v>
      </c>
      <c r="EV3">
        <v>8</v>
      </c>
      <c r="EW3">
        <v>6</v>
      </c>
      <c r="EY3" s="52">
        <f>SUM(CALCULATION!CC3:CE3)</f>
        <v>108</v>
      </c>
      <c r="EZ3">
        <v>22</v>
      </c>
      <c r="FA3">
        <v>15</v>
      </c>
      <c r="FC3" s="52">
        <f>SUM(CALCULATION!DM3:DN3)</f>
        <v>16</v>
      </c>
      <c r="FD3">
        <v>5</v>
      </c>
      <c r="FE3">
        <v>3</v>
      </c>
      <c r="FG3" s="52">
        <f>SUM(CALCULATION!DG3:DI3)</f>
        <v>115</v>
      </c>
      <c r="FH3">
        <v>14</v>
      </c>
      <c r="FI3">
        <v>13</v>
      </c>
      <c r="FK3" s="52">
        <f>SUM(CALCULATION!DD3:DE3)</f>
        <v>11</v>
      </c>
      <c r="FL3">
        <v>7</v>
      </c>
      <c r="FM3">
        <v>3</v>
      </c>
      <c r="FO3" s="54">
        <f>SUM(CALCULATION!DW3:DY3)</f>
        <v>147</v>
      </c>
      <c r="FP3" s="50">
        <v>7</v>
      </c>
      <c r="FQ3" s="50">
        <v>9</v>
      </c>
      <c r="FR3" s="50">
        <v>9</v>
      </c>
      <c r="FT3" s="54">
        <f>SUM(CALCULATION!EA3:EC3)</f>
        <v>73</v>
      </c>
      <c r="FU3" s="50">
        <v>4</v>
      </c>
      <c r="FV3" s="50">
        <v>8</v>
      </c>
      <c r="FW3" s="50">
        <v>6</v>
      </c>
      <c r="FY3" s="54">
        <f>SUM(CALCULATION!EE3:EG3)</f>
        <v>118</v>
      </c>
      <c r="FZ3" s="50">
        <v>7</v>
      </c>
      <c r="GA3" s="50">
        <v>9</v>
      </c>
      <c r="GD3" s="54">
        <f>SUM(CALCULATION!EI3:EK3)</f>
        <v>31</v>
      </c>
      <c r="GE3" s="50">
        <v>4</v>
      </c>
      <c r="GF3" s="50">
        <v>4</v>
      </c>
      <c r="GG3" s="50">
        <v>7</v>
      </c>
      <c r="GI3" s="54">
        <f>SUM(CALCULATION!EM3:EO3)</f>
        <v>161</v>
      </c>
      <c r="GJ3" s="50">
        <v>11</v>
      </c>
      <c r="GK3" s="50">
        <v>14</v>
      </c>
      <c r="GL3" s="50">
        <v>15</v>
      </c>
      <c r="GN3" s="54">
        <f>SUM(CALCULATION!EQ3:ES3)</f>
        <v>142</v>
      </c>
      <c r="GO3" s="50">
        <v>6</v>
      </c>
      <c r="GP3" s="50">
        <v>10</v>
      </c>
      <c r="GQ3" s="50">
        <v>11</v>
      </c>
      <c r="GS3" s="54">
        <f>SUM(CALCULATION!EU3:EW3)</f>
        <v>46</v>
      </c>
      <c r="GT3" s="50"/>
      <c r="GU3" s="50">
        <v>24</v>
      </c>
      <c r="GV3" s="50">
        <v>4</v>
      </c>
      <c r="GX3" s="54">
        <f>SUM(CALCULATION!EY3:FA3)</f>
        <v>145</v>
      </c>
      <c r="GY3" s="50">
        <v>4</v>
      </c>
      <c r="GZ3" s="50">
        <v>6</v>
      </c>
      <c r="HA3" s="50">
        <v>7</v>
      </c>
      <c r="HC3" s="54">
        <f>SUM(CALCULATION!FC3:FE3)</f>
        <v>24</v>
      </c>
      <c r="HD3" s="50">
        <v>2</v>
      </c>
      <c r="HE3" s="50">
        <v>3</v>
      </c>
      <c r="HF3" s="50">
        <v>3</v>
      </c>
      <c r="HH3" s="54">
        <f>SUM(CALCULATION!FG3:FI3)</f>
        <v>142</v>
      </c>
      <c r="HI3" s="50">
        <v>9</v>
      </c>
      <c r="HJ3" s="50">
        <v>10</v>
      </c>
      <c r="HK3" s="50">
        <v>6</v>
      </c>
      <c r="HM3" s="54">
        <f>SUM(CALCULATION!FK3:FM3)</f>
        <v>21</v>
      </c>
      <c r="HN3" s="50">
        <v>1</v>
      </c>
      <c r="HO3" s="50">
        <v>2</v>
      </c>
      <c r="HP3" s="50">
        <v>1</v>
      </c>
      <c r="HR3" s="20">
        <f>SUM(CALCULATION!FO3:FR3)</f>
        <v>172</v>
      </c>
      <c r="HS3" s="50">
        <v>9</v>
      </c>
      <c r="HU3" s="20">
        <f>SUM(CALCULATION!FT3:FW3)</f>
        <v>91</v>
      </c>
      <c r="HV3" s="50">
        <v>13</v>
      </c>
      <c r="HX3" s="20">
        <f>SUM(CALCULATION!FY3:GA3)</f>
        <v>134</v>
      </c>
      <c r="HY3" s="50">
        <v>14</v>
      </c>
      <c r="IA3" s="20">
        <f>SUM(CALCULATION!GD3:GG3)</f>
        <v>46</v>
      </c>
      <c r="IB3" s="50">
        <v>6</v>
      </c>
      <c r="ID3" s="20">
        <f>SUM(CALCULATION!GI3:GL3)</f>
        <v>201</v>
      </c>
      <c r="IE3" s="50">
        <v>11</v>
      </c>
      <c r="IG3" s="20">
        <f>SUM(CALCULATION!GN3:GQ3)</f>
        <v>169</v>
      </c>
      <c r="IH3" s="50">
        <v>8</v>
      </c>
      <c r="IJ3" s="20">
        <f>SUM(CALCULATION!GS3:GV3)</f>
        <v>74</v>
      </c>
      <c r="IK3" s="50">
        <v>6</v>
      </c>
      <c r="IM3" s="20">
        <f>SUM(CALCULATION!GX3:HA3)</f>
        <v>162</v>
      </c>
      <c r="IN3" s="50">
        <v>8</v>
      </c>
      <c r="IP3" s="20">
        <f>SUM(CALCULATION!HC3:HF3)</f>
        <v>32</v>
      </c>
      <c r="IQ3" s="50">
        <v>3</v>
      </c>
      <c r="IS3" s="20">
        <f>SUM(CALCULATION!HH3:HK3)</f>
        <v>167</v>
      </c>
      <c r="IT3" s="50">
        <v>13</v>
      </c>
      <c r="IV3" s="54">
        <f>SUM(CALCULATION!FK3:FM3)</f>
        <v>21</v>
      </c>
      <c r="IW3" s="50">
        <v>1</v>
      </c>
      <c r="IX3" s="50">
        <v>2</v>
      </c>
      <c r="IY3" s="50">
        <v>3</v>
      </c>
      <c r="IZ3" s="21">
        <v>4</v>
      </c>
      <c r="JB3" s="20">
        <f>SUM(CALCULATION!FT3:FW3)</f>
        <v>91</v>
      </c>
      <c r="JC3" s="55">
        <v>19</v>
      </c>
      <c r="JD3" s="56">
        <f t="shared" si="2"/>
        <v>110</v>
      </c>
      <c r="JF3" s="20">
        <f>SUM(CALCULATION!HH3:HK3)</f>
        <v>167</v>
      </c>
      <c r="JG3" s="55">
        <v>13</v>
      </c>
      <c r="JI3" s="20">
        <f>SUM(CALCULATION!HR3:HS3)</f>
        <v>181</v>
      </c>
      <c r="JJ3" s="50">
        <v>6</v>
      </c>
      <c r="JL3" s="20">
        <f>SUM(CALCULATION!HX3:HY3)</f>
        <v>148</v>
      </c>
      <c r="JM3" s="50">
        <v>4</v>
      </c>
      <c r="JO3" s="20">
        <f>SUM(CALCULATION!IA3:IB3)</f>
        <v>52</v>
      </c>
      <c r="JP3" s="50">
        <v>2</v>
      </c>
      <c r="JR3" s="20">
        <f>SUM(CALCULATION!ID3:IE3)</f>
        <v>212</v>
      </c>
      <c r="JS3" s="50">
        <v>3</v>
      </c>
      <c r="JU3" s="20">
        <f>SUM(CALCULATION!IG3:IH3)</f>
        <v>177</v>
      </c>
      <c r="JV3" s="50">
        <v>6</v>
      </c>
      <c r="JX3" s="56">
        <f>SUM(CALCULATION!JB3:JC3)</f>
        <v>110</v>
      </c>
      <c r="JY3" s="50">
        <v>3</v>
      </c>
      <c r="KA3" s="20">
        <f>SUM(CALCULATION!IJ3:IK3)</f>
        <v>80</v>
      </c>
      <c r="KB3" s="50">
        <v>4</v>
      </c>
      <c r="KD3" s="20">
        <f>SUM(CALCULATION!IM3:IN3)</f>
        <v>170</v>
      </c>
      <c r="KE3" s="50">
        <v>4</v>
      </c>
      <c r="KG3" s="20">
        <f>SUM(CALCULATION!IP3:IQ3)</f>
        <v>35</v>
      </c>
      <c r="KH3" s="50">
        <v>1</v>
      </c>
      <c r="KJ3" s="56">
        <f>SUM(CALCULATION!JF3:JG3)</f>
        <v>180</v>
      </c>
      <c r="KK3" s="50">
        <v>4</v>
      </c>
      <c r="KM3" s="20">
        <f>SUM(CALCULATION!IV3:IZ3)</f>
        <v>31</v>
      </c>
      <c r="KN3" s="50">
        <v>1</v>
      </c>
    </row>
    <row r="4" spans="1:300">
      <c r="A4">
        <v>14</v>
      </c>
      <c r="B4">
        <v>8</v>
      </c>
      <c r="C4" s="47">
        <v>10</v>
      </c>
      <c r="D4" s="47">
        <v>5</v>
      </c>
      <c r="H4">
        <v>2</v>
      </c>
      <c r="I4">
        <v>2</v>
      </c>
      <c r="J4">
        <v>12</v>
      </c>
      <c r="K4">
        <v>9</v>
      </c>
      <c r="M4">
        <v>2</v>
      </c>
      <c r="N4">
        <v>2</v>
      </c>
      <c r="O4">
        <v>4</v>
      </c>
      <c r="P4">
        <v>5</v>
      </c>
      <c r="R4" s="21">
        <v>62</v>
      </c>
      <c r="S4" s="47">
        <v>5</v>
      </c>
      <c r="T4" s="47">
        <v>6</v>
      </c>
      <c r="V4" s="21">
        <v>67</v>
      </c>
      <c r="W4" s="47">
        <v>7</v>
      </c>
      <c r="X4" s="47">
        <v>4</v>
      </c>
      <c r="Z4">
        <v>1</v>
      </c>
      <c r="AA4" s="47">
        <v>3</v>
      </c>
      <c r="AB4" s="47">
        <v>1</v>
      </c>
      <c r="AC4" s="47">
        <v>1</v>
      </c>
      <c r="AE4" s="21">
        <v>59</v>
      </c>
      <c r="AF4" s="47">
        <v>10</v>
      </c>
      <c r="AG4" s="47">
        <v>6</v>
      </c>
      <c r="AI4" s="47">
        <v>2</v>
      </c>
      <c r="AJ4" s="47"/>
      <c r="AK4" s="47">
        <v>2</v>
      </c>
      <c r="AL4" s="49">
        <v>2</v>
      </c>
      <c r="AM4" s="49">
        <v>3</v>
      </c>
      <c r="AN4" s="49">
        <v>2</v>
      </c>
      <c r="AO4" s="48">
        <v>1</v>
      </c>
      <c r="AQ4" s="21">
        <v>55</v>
      </c>
      <c r="AR4" s="47">
        <v>7</v>
      </c>
      <c r="AT4" s="21">
        <v>49</v>
      </c>
      <c r="AU4" s="47">
        <v>7</v>
      </c>
      <c r="AV4" s="47">
        <v>5</v>
      </c>
      <c r="AX4" s="21">
        <v>40</v>
      </c>
      <c r="AY4" s="47">
        <v>3</v>
      </c>
      <c r="AZ4" s="47">
        <v>2</v>
      </c>
      <c r="BC4">
        <v>2</v>
      </c>
      <c r="BD4">
        <v>2</v>
      </c>
      <c r="BE4">
        <v>4</v>
      </c>
      <c r="BF4">
        <v>5</v>
      </c>
      <c r="BH4" s="21">
        <v>64</v>
      </c>
      <c r="BI4" s="47">
        <v>7</v>
      </c>
      <c r="BJ4" s="47">
        <v>6</v>
      </c>
      <c r="BL4" s="21">
        <v>13</v>
      </c>
      <c r="BM4" s="47">
        <v>6</v>
      </c>
      <c r="BN4" s="47">
        <v>4</v>
      </c>
      <c r="BP4">
        <v>2</v>
      </c>
      <c r="BQ4">
        <v>2</v>
      </c>
      <c r="BR4">
        <v>4</v>
      </c>
      <c r="BS4">
        <v>5</v>
      </c>
      <c r="BU4" s="21">
        <v>55</v>
      </c>
      <c r="BV4" s="47">
        <v>8</v>
      </c>
      <c r="BW4" s="47">
        <v>6</v>
      </c>
      <c r="BY4" s="50">
        <f>SUM(CALCULATION!BH4:BJ4)</f>
        <v>77</v>
      </c>
      <c r="BZ4">
        <v>12</v>
      </c>
      <c r="CA4">
        <v>14</v>
      </c>
      <c r="CC4" s="50">
        <f>SUM(CALCULATION!AE4:AG4)</f>
        <v>75</v>
      </c>
      <c r="CD4">
        <v>11</v>
      </c>
      <c r="CE4">
        <v>14</v>
      </c>
      <c r="CG4" s="50">
        <f>SUM(CALCULATION!BL4:BN4)</f>
        <v>23</v>
      </c>
      <c r="CH4">
        <v>1</v>
      </c>
      <c r="CI4">
        <v>8</v>
      </c>
      <c r="CJ4">
        <f t="shared" si="0"/>
        <v>9</v>
      </c>
      <c r="CL4" s="50">
        <f>SUM(CALCULATION!R4:T4)</f>
        <v>73</v>
      </c>
      <c r="CM4">
        <v>11</v>
      </c>
      <c r="CN4">
        <v>19</v>
      </c>
      <c r="CP4" s="50">
        <f>SUM(CALCULATION!AT4:AV4)</f>
        <v>61</v>
      </c>
      <c r="CQ4">
        <v>19</v>
      </c>
      <c r="CR4">
        <v>16</v>
      </c>
      <c r="CT4" s="50">
        <f>SUM(CALCULATION!BP4:BS4)</f>
        <v>13</v>
      </c>
      <c r="CU4">
        <v>7</v>
      </c>
      <c r="CW4" s="50">
        <f>SUM(CALCULATION!BU4:BW4)</f>
        <v>69</v>
      </c>
      <c r="CX4">
        <v>15</v>
      </c>
      <c r="CY4">
        <v>10</v>
      </c>
      <c r="DA4" s="50">
        <f>SUM(CALCULATION!AX4:AZ4)</f>
        <v>45</v>
      </c>
      <c r="DB4">
        <v>6</v>
      </c>
      <c r="DD4" s="50">
        <f>SUM(CALCULATION!Z4:AC4)</f>
        <v>6</v>
      </c>
      <c r="DE4">
        <v>3</v>
      </c>
      <c r="DG4" s="50">
        <f>SUM(CALCULATION!V4:X4)</f>
        <v>78</v>
      </c>
      <c r="DH4" s="51">
        <v>17</v>
      </c>
      <c r="DI4" s="51">
        <v>13</v>
      </c>
      <c r="DM4" s="50">
        <f>SUM(CALCULATION!AI4:AO4)</f>
        <v>12</v>
      </c>
      <c r="DN4">
        <v>5</v>
      </c>
      <c r="DP4" s="50">
        <f>SUM(CALCULATION!CG4:CJ4)</f>
        <v>41</v>
      </c>
      <c r="DQ4">
        <f t="shared" si="1"/>
        <v>128.125</v>
      </c>
      <c r="DS4" s="50">
        <f>SUM(CALCULATION!BL4:BN4)</f>
        <v>23</v>
      </c>
      <c r="DT4">
        <v>1</v>
      </c>
      <c r="DU4">
        <v>8</v>
      </c>
      <c r="DW4" s="52">
        <f>SUM(CALCULATION!CP4:CR4)</f>
        <v>96</v>
      </c>
      <c r="DX4">
        <v>26</v>
      </c>
      <c r="DY4">
        <v>22</v>
      </c>
      <c r="EA4" s="52">
        <f>SUM(CALCULATION!DA4:DB4)</f>
        <v>51</v>
      </c>
      <c r="EB4">
        <v>8</v>
      </c>
      <c r="EC4">
        <v>6</v>
      </c>
      <c r="EE4" s="52">
        <f>SUM(CALCULATION!CW4:CY4)</f>
        <v>94</v>
      </c>
      <c r="EF4">
        <v>16</v>
      </c>
      <c r="EG4">
        <v>10</v>
      </c>
      <c r="EI4" s="52">
        <f>SUM(CALCULATION!CT4:CU4)</f>
        <v>20</v>
      </c>
      <c r="EJ4">
        <v>6</v>
      </c>
      <c r="EK4">
        <v>6</v>
      </c>
      <c r="EM4" s="52">
        <f>SUM(CALCULATION!CL4:CN4)</f>
        <v>103</v>
      </c>
      <c r="EN4">
        <v>27</v>
      </c>
      <c r="EO4">
        <v>20</v>
      </c>
      <c r="EQ4" s="52">
        <f>SUM(CALCULATION!BY4:CA4)</f>
        <v>103</v>
      </c>
      <c r="ER4">
        <v>19</v>
      </c>
      <c r="ES4">
        <v>14</v>
      </c>
      <c r="EU4" s="53">
        <f>SUM(CALCULATION!DS4:DU4)</f>
        <v>32</v>
      </c>
      <c r="EV4">
        <v>8</v>
      </c>
      <c r="EW4">
        <v>6</v>
      </c>
      <c r="EY4" s="52">
        <f>SUM(CALCULATION!CC4:CE4)</f>
        <v>100</v>
      </c>
      <c r="EZ4">
        <v>20</v>
      </c>
      <c r="FA4">
        <v>15</v>
      </c>
      <c r="FC4" s="52">
        <f>SUM(CALCULATION!DM4:DN4)</f>
        <v>17</v>
      </c>
      <c r="FD4">
        <v>4</v>
      </c>
      <c r="FE4">
        <v>3</v>
      </c>
      <c r="FG4" s="52">
        <f>SUM(CALCULATION!DG4:DI4)</f>
        <v>108</v>
      </c>
      <c r="FH4">
        <v>14</v>
      </c>
      <c r="FI4">
        <v>13</v>
      </c>
      <c r="FK4" s="52">
        <f>SUM(CALCULATION!DD4:DE4)</f>
        <v>9</v>
      </c>
      <c r="FL4">
        <v>7</v>
      </c>
      <c r="FM4">
        <v>3</v>
      </c>
      <c r="FO4" s="54">
        <f>SUM(CALCULATION!DW4:DY4)</f>
        <v>144</v>
      </c>
      <c r="FP4" s="50">
        <v>8</v>
      </c>
      <c r="FQ4" s="50">
        <v>13</v>
      </c>
      <c r="FR4" s="50">
        <v>13</v>
      </c>
      <c r="FT4" s="54">
        <f>SUM(CALCULATION!EA4:EC4)</f>
        <v>65</v>
      </c>
      <c r="FU4" s="50">
        <v>4</v>
      </c>
      <c r="FV4" s="50">
        <v>6</v>
      </c>
      <c r="FW4" s="50">
        <v>6</v>
      </c>
      <c r="FY4" s="54">
        <f>SUM(CALCULATION!EE4:EG4)</f>
        <v>120</v>
      </c>
      <c r="FZ4" s="50">
        <v>8</v>
      </c>
      <c r="GA4" s="50">
        <v>12</v>
      </c>
      <c r="GD4" s="54">
        <f>SUM(CALCULATION!EI4:EK4)</f>
        <v>32</v>
      </c>
      <c r="GE4" s="50">
        <v>4</v>
      </c>
      <c r="GF4" s="50">
        <v>4</v>
      </c>
      <c r="GG4" s="50">
        <v>7</v>
      </c>
      <c r="GI4" s="54">
        <f>SUM(CALCULATION!EM4:EO4)</f>
        <v>150</v>
      </c>
      <c r="GJ4" s="50">
        <v>16</v>
      </c>
      <c r="GK4" s="50">
        <v>16</v>
      </c>
      <c r="GL4" s="50">
        <v>18</v>
      </c>
      <c r="GN4" s="54">
        <f>SUM(CALCULATION!EQ4:ES4)</f>
        <v>136</v>
      </c>
      <c r="GO4" s="50">
        <v>12</v>
      </c>
      <c r="GP4" s="50">
        <v>11</v>
      </c>
      <c r="GQ4" s="50">
        <v>10</v>
      </c>
      <c r="GS4" s="54">
        <f>SUM(CALCULATION!EU4:EW4)</f>
        <v>46</v>
      </c>
      <c r="GT4" s="50"/>
      <c r="GU4" s="50">
        <v>24</v>
      </c>
      <c r="GV4" s="50">
        <v>4</v>
      </c>
      <c r="GX4" s="54">
        <f>SUM(CALCULATION!EY4:FA4)</f>
        <v>135</v>
      </c>
      <c r="GY4" s="50">
        <v>4</v>
      </c>
      <c r="GZ4" s="50">
        <v>8</v>
      </c>
      <c r="HA4" s="50">
        <v>7</v>
      </c>
      <c r="HC4" s="54">
        <f>SUM(CALCULATION!FC4:FE4)</f>
        <v>24</v>
      </c>
      <c r="HD4" s="50">
        <v>2</v>
      </c>
      <c r="HE4" s="50">
        <v>2</v>
      </c>
      <c r="HF4" s="50">
        <v>3</v>
      </c>
      <c r="HH4" s="54">
        <f>SUM(CALCULATION!FG4:FI4)</f>
        <v>135</v>
      </c>
      <c r="HI4" s="50">
        <v>10</v>
      </c>
      <c r="HJ4" s="50">
        <v>9</v>
      </c>
      <c r="HK4" s="50">
        <v>5</v>
      </c>
      <c r="HM4" s="54">
        <f>SUM(CALCULATION!FK4:FM4)</f>
        <v>19</v>
      </c>
      <c r="HN4" s="50">
        <v>1</v>
      </c>
      <c r="HO4" s="50">
        <v>1</v>
      </c>
      <c r="HP4" s="50">
        <v>0</v>
      </c>
      <c r="HR4" s="20">
        <f>SUM(CALCULATION!FO4:FR4)</f>
        <v>178</v>
      </c>
      <c r="HS4" s="50">
        <v>7</v>
      </c>
      <c r="HU4" s="20">
        <f>SUM(CALCULATION!FT4:FW4)</f>
        <v>81</v>
      </c>
      <c r="HV4" s="50">
        <v>17</v>
      </c>
      <c r="HX4" s="20">
        <f>SUM(CALCULATION!FY4:GA4)</f>
        <v>140</v>
      </c>
      <c r="HY4" s="50">
        <v>17</v>
      </c>
      <c r="IA4" s="20">
        <f>SUM(CALCULATION!GD4:GG4)</f>
        <v>47</v>
      </c>
      <c r="IB4" s="50">
        <v>6</v>
      </c>
      <c r="ID4" s="20">
        <f>SUM(CALCULATION!GI4:GL4)</f>
        <v>200</v>
      </c>
      <c r="IE4" s="50">
        <v>11</v>
      </c>
      <c r="IG4" s="20">
        <f>SUM(CALCULATION!GN4:GQ4)</f>
        <v>169</v>
      </c>
      <c r="IH4" s="50">
        <v>12</v>
      </c>
      <c r="IJ4" s="20">
        <f>SUM(CALCULATION!GS4:GV4)</f>
        <v>74</v>
      </c>
      <c r="IK4" s="50">
        <v>6</v>
      </c>
      <c r="IM4" s="20">
        <f>SUM(CALCULATION!GX4:HA4)</f>
        <v>154</v>
      </c>
      <c r="IN4" s="50">
        <v>7</v>
      </c>
      <c r="IP4" s="20">
        <f>SUM(CALCULATION!HC4:HF4)</f>
        <v>31</v>
      </c>
      <c r="IQ4" s="50">
        <v>4</v>
      </c>
      <c r="IS4" s="20">
        <f>SUM(CALCULATION!HH4:HK4)</f>
        <v>159</v>
      </c>
      <c r="IT4" s="50">
        <v>13</v>
      </c>
      <c r="IV4" s="54">
        <f>SUM(CALCULATION!FK4:FM4)</f>
        <v>19</v>
      </c>
      <c r="IW4" s="50">
        <v>1</v>
      </c>
      <c r="IX4" s="50">
        <v>1</v>
      </c>
      <c r="IY4" s="50">
        <v>2</v>
      </c>
      <c r="IZ4" s="21">
        <v>4</v>
      </c>
      <c r="JB4" s="20">
        <f>SUM(CALCULATION!FT4:FW4)</f>
        <v>81</v>
      </c>
      <c r="JC4" s="55">
        <v>23</v>
      </c>
      <c r="JD4" s="56">
        <f t="shared" si="2"/>
        <v>104</v>
      </c>
      <c r="JF4" s="20">
        <f>SUM(CALCULATION!HH4:HK4)</f>
        <v>159</v>
      </c>
      <c r="JG4" s="55">
        <v>13</v>
      </c>
      <c r="JI4" s="20">
        <f>SUM(CALCULATION!HR4:HS4)</f>
        <v>185</v>
      </c>
      <c r="JJ4" s="50">
        <v>7</v>
      </c>
      <c r="JL4" s="20">
        <f>SUM(CALCULATION!HX4:HY4)</f>
        <v>157</v>
      </c>
      <c r="JM4" s="50">
        <v>4</v>
      </c>
      <c r="JO4" s="20">
        <f>SUM(CALCULATION!IA4:IB4)</f>
        <v>53</v>
      </c>
      <c r="JP4" s="50">
        <v>2</v>
      </c>
      <c r="JR4" s="20">
        <f>SUM(CALCULATION!ID4:IE4)</f>
        <v>211</v>
      </c>
      <c r="JS4" s="50">
        <v>3</v>
      </c>
      <c r="JU4" s="20">
        <f>SUM(CALCULATION!IG4:IH4)</f>
        <v>181</v>
      </c>
      <c r="JV4" s="50">
        <v>6</v>
      </c>
      <c r="JX4" s="56">
        <f>SUM(CALCULATION!JB4:JC4)</f>
        <v>104</v>
      </c>
      <c r="JY4" s="50">
        <v>3</v>
      </c>
      <c r="KA4" s="20">
        <f>SUM(CALCULATION!IJ4:IK4)</f>
        <v>80</v>
      </c>
      <c r="KB4" s="50">
        <v>4</v>
      </c>
      <c r="KD4" s="20">
        <f>SUM(CALCULATION!IM4:IN4)</f>
        <v>161</v>
      </c>
      <c r="KE4" s="50">
        <v>5</v>
      </c>
      <c r="KG4" s="20">
        <f>SUM(CALCULATION!IP4:IQ4)</f>
        <v>35</v>
      </c>
      <c r="KH4" s="50">
        <v>1</v>
      </c>
      <c r="KJ4" s="56">
        <f>SUM(CALCULATION!JF4:JG4)</f>
        <v>172</v>
      </c>
      <c r="KK4" s="50">
        <v>4</v>
      </c>
      <c r="KM4" s="20">
        <f>SUM(CALCULATION!IV4:IZ4)</f>
        <v>27</v>
      </c>
      <c r="KN4" s="50">
        <v>1</v>
      </c>
    </row>
    <row r="5" spans="1:300">
      <c r="A5">
        <v>13</v>
      </c>
      <c r="B5">
        <v>10</v>
      </c>
      <c r="C5" s="47">
        <v>10</v>
      </c>
      <c r="D5" s="47">
        <v>5</v>
      </c>
      <c r="H5">
        <v>2</v>
      </c>
      <c r="I5">
        <v>3</v>
      </c>
      <c r="J5">
        <v>15</v>
      </c>
      <c r="K5">
        <v>9</v>
      </c>
      <c r="M5">
        <v>2</v>
      </c>
      <c r="N5">
        <v>2</v>
      </c>
      <c r="O5">
        <v>4</v>
      </c>
      <c r="P5">
        <v>5</v>
      </c>
      <c r="R5" s="21">
        <v>65</v>
      </c>
      <c r="S5" s="47">
        <v>8</v>
      </c>
      <c r="T5" s="47">
        <v>7</v>
      </c>
      <c r="V5" s="21">
        <v>79</v>
      </c>
      <c r="W5" s="47">
        <v>7</v>
      </c>
      <c r="X5" s="47">
        <v>3</v>
      </c>
      <c r="Z5">
        <v>1</v>
      </c>
      <c r="AA5" s="47">
        <v>3</v>
      </c>
      <c r="AB5" s="47">
        <v>2</v>
      </c>
      <c r="AC5" s="47">
        <v>0</v>
      </c>
      <c r="AE5" s="21">
        <v>63</v>
      </c>
      <c r="AF5" s="47">
        <v>11</v>
      </c>
      <c r="AG5" s="47">
        <v>7</v>
      </c>
      <c r="AI5" s="47">
        <v>2</v>
      </c>
      <c r="AJ5" s="47"/>
      <c r="AK5" s="47">
        <v>2</v>
      </c>
      <c r="AL5" s="49">
        <v>2</v>
      </c>
      <c r="AM5" s="49">
        <v>3</v>
      </c>
      <c r="AN5" s="49">
        <v>1</v>
      </c>
      <c r="AO5" s="48">
        <v>1</v>
      </c>
      <c r="AQ5" s="21">
        <v>57</v>
      </c>
      <c r="AR5" s="47">
        <v>7</v>
      </c>
      <c r="AT5" s="21">
        <v>50</v>
      </c>
      <c r="AU5" s="47">
        <v>9</v>
      </c>
      <c r="AV5" s="47">
        <v>3</v>
      </c>
      <c r="AX5" s="21">
        <v>42</v>
      </c>
      <c r="AY5" s="47">
        <v>5</v>
      </c>
      <c r="AZ5" s="47">
        <v>2</v>
      </c>
      <c r="BC5">
        <v>2</v>
      </c>
      <c r="BD5">
        <v>2</v>
      </c>
      <c r="BE5">
        <v>4</v>
      </c>
      <c r="BF5">
        <v>5</v>
      </c>
      <c r="BH5" s="21">
        <v>69</v>
      </c>
      <c r="BI5" s="47">
        <v>7</v>
      </c>
      <c r="BJ5" s="47">
        <v>4</v>
      </c>
      <c r="BL5" s="21">
        <v>13</v>
      </c>
      <c r="BM5" s="47">
        <v>6</v>
      </c>
      <c r="BN5" s="47">
        <v>4</v>
      </c>
      <c r="BP5">
        <v>2</v>
      </c>
      <c r="BQ5">
        <v>2</v>
      </c>
      <c r="BR5">
        <v>4</v>
      </c>
      <c r="BS5">
        <v>5</v>
      </c>
      <c r="BU5" s="21">
        <v>57</v>
      </c>
      <c r="BV5" s="47">
        <v>8</v>
      </c>
      <c r="BW5" s="47">
        <v>6</v>
      </c>
      <c r="BY5" s="50">
        <f>SUM(CALCULATION!BH5:BJ5)</f>
        <v>80</v>
      </c>
      <c r="BZ5">
        <v>11</v>
      </c>
      <c r="CA5">
        <v>12</v>
      </c>
      <c r="CC5" s="50">
        <f>SUM(CALCULATION!AE5:AG5)</f>
        <v>81</v>
      </c>
      <c r="CD5">
        <v>12</v>
      </c>
      <c r="CE5">
        <v>10</v>
      </c>
      <c r="CG5" s="50">
        <f>SUM(CALCULATION!BL5:BN5)</f>
        <v>23</v>
      </c>
      <c r="CH5">
        <v>1</v>
      </c>
      <c r="CI5">
        <v>8</v>
      </c>
      <c r="CJ5">
        <f t="shared" si="0"/>
        <v>9</v>
      </c>
      <c r="CL5" s="50">
        <f>SUM(CALCULATION!R5:T5)</f>
        <v>80</v>
      </c>
      <c r="CM5">
        <v>11</v>
      </c>
      <c r="CN5">
        <v>18</v>
      </c>
      <c r="CP5" s="50">
        <f>SUM(CALCULATION!AT5:AV5)</f>
        <v>62</v>
      </c>
      <c r="CQ5">
        <v>18</v>
      </c>
      <c r="CR5">
        <v>15</v>
      </c>
      <c r="CT5" s="50">
        <f>SUM(CALCULATION!BP5:BS5)</f>
        <v>13</v>
      </c>
      <c r="CU5">
        <v>7</v>
      </c>
      <c r="CW5" s="50">
        <f>SUM(CALCULATION!BU5:BW5)</f>
        <v>71</v>
      </c>
      <c r="CX5">
        <v>15</v>
      </c>
      <c r="CY5">
        <v>10</v>
      </c>
      <c r="DA5" s="50">
        <f>SUM(CALCULATION!AX5:AZ5)</f>
        <v>49</v>
      </c>
      <c r="DB5">
        <v>6</v>
      </c>
      <c r="DD5" s="50">
        <f>SUM(CALCULATION!Z5:AC5)</f>
        <v>6</v>
      </c>
      <c r="DE5">
        <v>3</v>
      </c>
      <c r="DG5" s="50">
        <f>SUM(CALCULATION!V5:X5)</f>
        <v>89</v>
      </c>
      <c r="DH5" s="51">
        <v>17</v>
      </c>
      <c r="DI5" s="51">
        <v>13</v>
      </c>
      <c r="DM5" s="50">
        <f>SUM(CALCULATION!AI5:AO5)</f>
        <v>11</v>
      </c>
      <c r="DN5">
        <v>4</v>
      </c>
      <c r="DP5" s="50">
        <f>SUM(CALCULATION!CG5:CJ5)</f>
        <v>41</v>
      </c>
      <c r="DQ5">
        <f t="shared" si="1"/>
        <v>128.125</v>
      </c>
      <c r="DS5" s="50">
        <f>SUM(CALCULATION!BL5:BN5)</f>
        <v>23</v>
      </c>
      <c r="DT5">
        <v>1</v>
      </c>
      <c r="DU5">
        <v>8</v>
      </c>
      <c r="DW5" s="52">
        <f>SUM(CALCULATION!CP5:CR5)</f>
        <v>95</v>
      </c>
      <c r="DX5">
        <v>26</v>
      </c>
      <c r="DY5">
        <v>24</v>
      </c>
      <c r="EA5" s="52">
        <f>SUM(CALCULATION!DA5:DB5)</f>
        <v>55</v>
      </c>
      <c r="EB5">
        <v>8</v>
      </c>
      <c r="EC5">
        <v>6</v>
      </c>
      <c r="EE5" s="52">
        <f>SUM(CALCULATION!CW5:CY5)</f>
        <v>96</v>
      </c>
      <c r="EF5">
        <v>16</v>
      </c>
      <c r="EG5">
        <v>10</v>
      </c>
      <c r="EI5" s="52">
        <f>SUM(CALCULATION!CT5:CU5)</f>
        <v>20</v>
      </c>
      <c r="EJ5">
        <v>6</v>
      </c>
      <c r="EK5">
        <v>6</v>
      </c>
      <c r="EM5" s="52">
        <f>SUM(CALCULATION!CL5:CN5)</f>
        <v>109</v>
      </c>
      <c r="EN5">
        <v>27</v>
      </c>
      <c r="EO5">
        <v>22</v>
      </c>
      <c r="EQ5" s="52">
        <f>SUM(CALCULATION!BY5:CA5)</f>
        <v>103</v>
      </c>
      <c r="ER5">
        <v>20</v>
      </c>
      <c r="ES5">
        <v>15</v>
      </c>
      <c r="EU5" s="53">
        <f>SUM(CALCULATION!DS5:DU5)</f>
        <v>32</v>
      </c>
      <c r="EV5">
        <v>8</v>
      </c>
      <c r="EW5">
        <v>6</v>
      </c>
      <c r="EY5" s="52">
        <f>SUM(CALCULATION!CC5:CE5)</f>
        <v>103</v>
      </c>
      <c r="EZ5">
        <v>22</v>
      </c>
      <c r="FA5">
        <v>15</v>
      </c>
      <c r="FC5" s="52">
        <f>SUM(CALCULATION!DM5:DN5)</f>
        <v>15</v>
      </c>
      <c r="FD5">
        <v>5</v>
      </c>
      <c r="FE5">
        <v>3</v>
      </c>
      <c r="FG5" s="52">
        <f>SUM(CALCULATION!DG5:DI5)</f>
        <v>119</v>
      </c>
      <c r="FH5">
        <v>14</v>
      </c>
      <c r="FI5">
        <v>13</v>
      </c>
      <c r="FK5" s="52">
        <f>SUM(CALCULATION!DD5:DE5)</f>
        <v>9</v>
      </c>
      <c r="FL5">
        <v>7</v>
      </c>
      <c r="FM5">
        <v>3</v>
      </c>
      <c r="FO5" s="54">
        <f>SUM(CALCULATION!DW5:DY5)</f>
        <v>145</v>
      </c>
      <c r="FP5" s="50">
        <v>7</v>
      </c>
      <c r="FQ5" s="50">
        <v>16</v>
      </c>
      <c r="FR5" s="50">
        <v>16</v>
      </c>
      <c r="FT5" s="54">
        <f>SUM(CALCULATION!EA5:EC5)</f>
        <v>69</v>
      </c>
      <c r="FU5" s="50">
        <v>4</v>
      </c>
      <c r="FV5" s="50">
        <v>6</v>
      </c>
      <c r="FW5" s="50">
        <v>6</v>
      </c>
      <c r="FY5" s="54">
        <f>SUM(CALCULATION!EE5:EG5)</f>
        <v>122</v>
      </c>
      <c r="FZ5" s="50">
        <v>6</v>
      </c>
      <c r="GA5" s="50">
        <v>13</v>
      </c>
      <c r="GD5" s="54">
        <f>SUM(CALCULATION!EI5:EK5)</f>
        <v>32</v>
      </c>
      <c r="GE5" s="50">
        <v>4</v>
      </c>
      <c r="GF5" s="50">
        <v>4</v>
      </c>
      <c r="GG5" s="50">
        <v>7</v>
      </c>
      <c r="GI5" s="54">
        <f>SUM(CALCULATION!EM5:EO5)</f>
        <v>158</v>
      </c>
      <c r="GJ5" s="50">
        <v>14</v>
      </c>
      <c r="GK5" s="50">
        <v>19</v>
      </c>
      <c r="GL5" s="50">
        <v>16</v>
      </c>
      <c r="GN5" s="54">
        <f>SUM(CALCULATION!EQ5:ES5)</f>
        <v>138</v>
      </c>
      <c r="GO5" s="50">
        <v>11</v>
      </c>
      <c r="GP5" s="50">
        <v>13</v>
      </c>
      <c r="GQ5" s="50">
        <v>11</v>
      </c>
      <c r="GS5" s="54">
        <f>SUM(CALCULATION!EU5:EW5)</f>
        <v>46</v>
      </c>
      <c r="GT5" s="50"/>
      <c r="GU5" s="50">
        <v>24</v>
      </c>
      <c r="GV5" s="50">
        <v>4</v>
      </c>
      <c r="GX5" s="54">
        <f>SUM(CALCULATION!EY5:FA5)</f>
        <v>140</v>
      </c>
      <c r="GY5" s="50">
        <v>4</v>
      </c>
      <c r="GZ5" s="50">
        <v>8</v>
      </c>
      <c r="HA5" s="50">
        <v>7</v>
      </c>
      <c r="HC5" s="54">
        <f>SUM(CALCULATION!FC5:FE5)</f>
        <v>23</v>
      </c>
      <c r="HD5" s="50">
        <v>2</v>
      </c>
      <c r="HE5" s="50">
        <v>3</v>
      </c>
      <c r="HF5" s="50">
        <v>3</v>
      </c>
      <c r="HH5" s="54">
        <f>SUM(CALCULATION!FG5:FI5)</f>
        <v>146</v>
      </c>
      <c r="HI5" s="50">
        <v>9</v>
      </c>
      <c r="HJ5" s="50">
        <v>15</v>
      </c>
      <c r="HK5" s="50">
        <v>6</v>
      </c>
      <c r="HM5" s="54">
        <f>SUM(CALCULATION!FK5:FM5)</f>
        <v>19</v>
      </c>
      <c r="HN5" s="50">
        <v>1</v>
      </c>
      <c r="HO5" s="50">
        <v>2</v>
      </c>
      <c r="HP5" s="50">
        <v>1</v>
      </c>
      <c r="HR5" s="20">
        <f>SUM(CALCULATION!FO5:FR5)</f>
        <v>184</v>
      </c>
      <c r="HS5" s="50">
        <v>8</v>
      </c>
      <c r="HU5" s="20">
        <f>SUM(CALCULATION!FT5:FW5)</f>
        <v>85</v>
      </c>
      <c r="HV5" s="50">
        <v>15</v>
      </c>
      <c r="HX5" s="20">
        <f>SUM(CALCULATION!FY5:GA5)</f>
        <v>141</v>
      </c>
      <c r="HY5" s="50">
        <v>15</v>
      </c>
      <c r="IA5" s="20">
        <f>SUM(CALCULATION!GD5:GG5)</f>
        <v>47</v>
      </c>
      <c r="IB5" s="50">
        <v>6</v>
      </c>
      <c r="ID5" s="20">
        <f>SUM(CALCULATION!GI5:GL5)</f>
        <v>207</v>
      </c>
      <c r="IE5" s="50">
        <v>11</v>
      </c>
      <c r="IG5" s="20">
        <f>SUM(CALCULATION!GN5:GQ5)</f>
        <v>173</v>
      </c>
      <c r="IH5" s="50">
        <v>11</v>
      </c>
      <c r="IJ5" s="20">
        <f>SUM(CALCULATION!GS5:GV5)</f>
        <v>74</v>
      </c>
      <c r="IK5" s="50">
        <v>6</v>
      </c>
      <c r="IM5" s="20">
        <f>SUM(CALCULATION!GX5:HA5)</f>
        <v>159</v>
      </c>
      <c r="IN5" s="50">
        <v>9</v>
      </c>
      <c r="IP5" s="20">
        <f>SUM(CALCULATION!HC5:HF5)</f>
        <v>31</v>
      </c>
      <c r="IQ5" s="50">
        <v>2</v>
      </c>
      <c r="IS5" s="20">
        <f>SUM(CALCULATION!HH5:HK5)</f>
        <v>176</v>
      </c>
      <c r="IT5" s="50">
        <v>13</v>
      </c>
      <c r="IV5" s="54">
        <f>SUM(CALCULATION!FK5:FM5)</f>
        <v>19</v>
      </c>
      <c r="IW5" s="50">
        <v>1</v>
      </c>
      <c r="IX5" s="50">
        <v>2</v>
      </c>
      <c r="IY5" s="50">
        <v>3</v>
      </c>
      <c r="IZ5" s="21">
        <v>4</v>
      </c>
      <c r="JB5" s="20">
        <f>SUM(CALCULATION!FT5:FW5)</f>
        <v>85</v>
      </c>
      <c r="JC5" s="55">
        <v>21</v>
      </c>
      <c r="JD5" s="56">
        <f t="shared" si="2"/>
        <v>106</v>
      </c>
      <c r="JF5" s="20">
        <f>SUM(CALCULATION!HH5:HK5)</f>
        <v>176</v>
      </c>
      <c r="JG5" s="55">
        <v>13</v>
      </c>
      <c r="JI5" s="20">
        <f>SUM(CALCULATION!HR5:HS5)</f>
        <v>192</v>
      </c>
      <c r="JJ5" s="50">
        <v>7</v>
      </c>
      <c r="JL5" s="20">
        <f>SUM(CALCULATION!HX5:HY5)</f>
        <v>156</v>
      </c>
      <c r="JM5" s="50">
        <v>4</v>
      </c>
      <c r="JO5" s="20">
        <f>SUM(CALCULATION!IA5:IB5)</f>
        <v>53</v>
      </c>
      <c r="JP5" s="50">
        <v>2</v>
      </c>
      <c r="JR5" s="20">
        <f>SUM(CALCULATION!ID5:IE5)</f>
        <v>218</v>
      </c>
      <c r="JS5" s="50">
        <v>5</v>
      </c>
      <c r="JU5" s="20">
        <f>SUM(CALCULATION!IG5:IH5)</f>
        <v>184</v>
      </c>
      <c r="JV5" s="50">
        <v>6</v>
      </c>
      <c r="JX5" s="56">
        <f>SUM(CALCULATION!JB5:JC5)</f>
        <v>106</v>
      </c>
      <c r="JY5" s="50">
        <v>3</v>
      </c>
      <c r="KA5" s="20">
        <f>SUM(CALCULATION!IJ5:IK5)</f>
        <v>80</v>
      </c>
      <c r="KB5" s="50">
        <v>4</v>
      </c>
      <c r="KD5" s="20">
        <f>SUM(CALCULATION!IM5:IN5)</f>
        <v>168</v>
      </c>
      <c r="KE5" s="50">
        <v>5</v>
      </c>
      <c r="KG5" s="20">
        <f>SUM(CALCULATION!IP5:IQ5)</f>
        <v>33</v>
      </c>
      <c r="KH5" s="50">
        <v>1</v>
      </c>
      <c r="KJ5" s="56">
        <f>SUM(CALCULATION!JF5:JG5)</f>
        <v>189</v>
      </c>
      <c r="KK5" s="50">
        <v>4</v>
      </c>
      <c r="KM5" s="20">
        <f>SUM(CALCULATION!IV5:IZ5)</f>
        <v>29</v>
      </c>
      <c r="KN5" s="50">
        <v>1</v>
      </c>
    </row>
    <row r="6" spans="1:300">
      <c r="A6">
        <v>14</v>
      </c>
      <c r="B6">
        <v>8</v>
      </c>
      <c r="C6" s="47">
        <v>10</v>
      </c>
      <c r="D6" s="47">
        <v>6</v>
      </c>
      <c r="H6">
        <v>2</v>
      </c>
      <c r="I6">
        <v>3</v>
      </c>
      <c r="J6">
        <v>15</v>
      </c>
      <c r="K6">
        <v>12</v>
      </c>
      <c r="M6">
        <v>2</v>
      </c>
      <c r="N6">
        <v>2</v>
      </c>
      <c r="O6">
        <v>5</v>
      </c>
      <c r="P6">
        <v>5</v>
      </c>
      <c r="R6" s="21">
        <v>65</v>
      </c>
      <c r="S6" s="47">
        <v>4</v>
      </c>
      <c r="T6" s="47">
        <v>9</v>
      </c>
      <c r="V6" s="21">
        <v>74</v>
      </c>
      <c r="W6" s="47">
        <v>4</v>
      </c>
      <c r="X6" s="47">
        <v>4</v>
      </c>
      <c r="Z6">
        <v>1</v>
      </c>
      <c r="AA6" s="47">
        <v>3</v>
      </c>
      <c r="AB6" s="47">
        <v>0</v>
      </c>
      <c r="AC6" s="47">
        <v>2</v>
      </c>
      <c r="AE6" s="21">
        <v>62</v>
      </c>
      <c r="AF6" s="47">
        <v>10</v>
      </c>
      <c r="AG6" s="47">
        <v>8</v>
      </c>
      <c r="AI6" s="47">
        <v>3</v>
      </c>
      <c r="AJ6" s="47"/>
      <c r="AK6" s="47">
        <v>2</v>
      </c>
      <c r="AL6" s="49">
        <v>3</v>
      </c>
      <c r="AM6" s="49">
        <v>3</v>
      </c>
      <c r="AN6" s="49">
        <v>3</v>
      </c>
      <c r="AO6" s="48">
        <v>1</v>
      </c>
      <c r="AQ6" s="21">
        <v>60</v>
      </c>
      <c r="AR6" s="47">
        <v>6</v>
      </c>
      <c r="AT6" s="21">
        <v>50</v>
      </c>
      <c r="AU6" s="47">
        <v>8</v>
      </c>
      <c r="AV6" s="47">
        <v>5</v>
      </c>
      <c r="AX6" s="21">
        <v>44</v>
      </c>
      <c r="AY6" s="47">
        <v>3</v>
      </c>
      <c r="AZ6" s="47">
        <v>2</v>
      </c>
      <c r="BC6">
        <v>2</v>
      </c>
      <c r="BD6">
        <v>2</v>
      </c>
      <c r="BE6">
        <v>5</v>
      </c>
      <c r="BF6">
        <v>5</v>
      </c>
      <c r="BH6" s="21">
        <v>71</v>
      </c>
      <c r="BI6" s="47">
        <v>6</v>
      </c>
      <c r="BJ6" s="47">
        <v>6</v>
      </c>
      <c r="BL6" s="21">
        <v>11</v>
      </c>
      <c r="BM6" s="47">
        <v>6</v>
      </c>
      <c r="BN6" s="47">
        <v>4</v>
      </c>
      <c r="BP6">
        <v>2</v>
      </c>
      <c r="BQ6">
        <v>2</v>
      </c>
      <c r="BR6">
        <v>5</v>
      </c>
      <c r="BS6">
        <v>5</v>
      </c>
      <c r="BU6" s="21">
        <v>60</v>
      </c>
      <c r="BV6" s="47">
        <v>6</v>
      </c>
      <c r="BW6" s="47">
        <v>7</v>
      </c>
      <c r="BY6" s="50">
        <f>SUM(CALCULATION!BH6:BJ6)</f>
        <v>83</v>
      </c>
      <c r="BZ6">
        <v>13</v>
      </c>
      <c r="CA6">
        <v>13</v>
      </c>
      <c r="CC6" s="50">
        <f>SUM(CALCULATION!AE6:AG6)</f>
        <v>80</v>
      </c>
      <c r="CD6">
        <v>12</v>
      </c>
      <c r="CE6">
        <v>14</v>
      </c>
      <c r="CG6" s="50">
        <f>SUM(CALCULATION!BL6:BN6)</f>
        <v>21</v>
      </c>
      <c r="CH6">
        <v>1</v>
      </c>
      <c r="CI6">
        <v>8</v>
      </c>
      <c r="CJ6">
        <f t="shared" si="0"/>
        <v>9</v>
      </c>
      <c r="CL6" s="50">
        <f>SUM(CALCULATION!R6:T6)</f>
        <v>78</v>
      </c>
      <c r="CM6">
        <v>11</v>
      </c>
      <c r="CN6">
        <v>19</v>
      </c>
      <c r="CP6" s="50">
        <f>SUM(CALCULATION!AT6:AV6)</f>
        <v>63</v>
      </c>
      <c r="CQ6">
        <v>19</v>
      </c>
      <c r="CR6">
        <v>16</v>
      </c>
      <c r="CT6" s="50">
        <f>SUM(CALCULATION!BP6:BS6)</f>
        <v>14</v>
      </c>
      <c r="CU6">
        <v>7</v>
      </c>
      <c r="CW6" s="50">
        <f>SUM(CALCULATION!BU6:BW6)</f>
        <v>73</v>
      </c>
      <c r="CX6">
        <v>15</v>
      </c>
      <c r="CY6">
        <v>10</v>
      </c>
      <c r="DA6" s="50">
        <f>SUM(CALCULATION!AX6:AZ6)</f>
        <v>49</v>
      </c>
      <c r="DB6">
        <v>6</v>
      </c>
      <c r="DD6" s="50">
        <f>SUM(CALCULATION!Z6:AC6)</f>
        <v>6</v>
      </c>
      <c r="DE6">
        <v>4</v>
      </c>
      <c r="DG6" s="50">
        <f>SUM(CALCULATION!V6:X6)</f>
        <v>82</v>
      </c>
      <c r="DH6" s="51">
        <v>17</v>
      </c>
      <c r="DI6" s="51">
        <v>12</v>
      </c>
      <c r="DM6" s="50">
        <f>SUM(CALCULATION!AI6:AO6)</f>
        <v>15</v>
      </c>
      <c r="DN6">
        <v>5</v>
      </c>
      <c r="DP6" s="50">
        <f>SUM(CALCULATION!CG6:CJ6)</f>
        <v>39</v>
      </c>
      <c r="DQ6">
        <f t="shared" si="1"/>
        <v>121.875</v>
      </c>
      <c r="DS6" s="50">
        <f>SUM(CALCULATION!BL6:BN6)</f>
        <v>21</v>
      </c>
      <c r="DT6">
        <v>1</v>
      </c>
      <c r="DU6">
        <v>8</v>
      </c>
      <c r="DW6" s="52">
        <v>99</v>
      </c>
      <c r="DX6">
        <v>26</v>
      </c>
      <c r="DY6">
        <v>23</v>
      </c>
      <c r="EA6" s="52">
        <f>SUM(CALCULATION!DA6:DB6)</f>
        <v>55</v>
      </c>
      <c r="EB6">
        <v>8</v>
      </c>
      <c r="EC6">
        <v>6</v>
      </c>
      <c r="EE6" s="52">
        <f>SUM(CALCULATION!CW6:CY6)</f>
        <v>98</v>
      </c>
      <c r="EF6">
        <v>16</v>
      </c>
      <c r="EG6">
        <v>9</v>
      </c>
      <c r="EI6" s="52">
        <f>SUM(CALCULATION!CT6:CU6)</f>
        <v>21</v>
      </c>
      <c r="EJ6">
        <v>6</v>
      </c>
      <c r="EK6">
        <v>6</v>
      </c>
      <c r="EM6" s="52">
        <f>SUM(CALCULATION!CL6:CN6)</f>
        <v>108</v>
      </c>
      <c r="EN6">
        <v>27</v>
      </c>
      <c r="EO6">
        <v>21</v>
      </c>
      <c r="EQ6" s="52">
        <f>SUM(CALCULATION!BY6:CA6)</f>
        <v>109</v>
      </c>
      <c r="ER6">
        <v>20</v>
      </c>
      <c r="ES6">
        <v>15</v>
      </c>
      <c r="EU6" s="53">
        <f>SUM(CALCULATION!DS6:DU6)</f>
        <v>30</v>
      </c>
      <c r="EV6">
        <v>8</v>
      </c>
      <c r="EW6">
        <v>6</v>
      </c>
      <c r="EY6" s="52">
        <f>SUM(CALCULATION!CC6:CE6)</f>
        <v>106</v>
      </c>
      <c r="EZ6">
        <v>22</v>
      </c>
      <c r="FA6">
        <v>14</v>
      </c>
      <c r="FC6" s="52">
        <f>SUM(CALCULATION!DM6:DN6)</f>
        <v>20</v>
      </c>
      <c r="FD6">
        <v>5</v>
      </c>
      <c r="FE6">
        <v>3</v>
      </c>
      <c r="FG6" s="52">
        <f>SUM(CALCULATION!DG6:DI6)</f>
        <v>111</v>
      </c>
      <c r="FH6">
        <v>14</v>
      </c>
      <c r="FI6">
        <v>13</v>
      </c>
      <c r="FK6" s="52">
        <f>SUM(CALCULATION!DD6:DE6)</f>
        <v>10</v>
      </c>
      <c r="FL6">
        <v>7</v>
      </c>
      <c r="FM6">
        <v>3</v>
      </c>
      <c r="FO6" s="54">
        <f>SUM(CALCULATION!DW6:DY6)</f>
        <v>148</v>
      </c>
      <c r="FP6" s="50">
        <v>7</v>
      </c>
      <c r="FQ6" s="50">
        <v>14</v>
      </c>
      <c r="FR6" s="50">
        <v>14</v>
      </c>
      <c r="FT6" s="54">
        <f>SUM(CALCULATION!EA6:EC6)</f>
        <v>69</v>
      </c>
      <c r="FU6" s="50">
        <v>2</v>
      </c>
      <c r="FV6" s="50">
        <v>6</v>
      </c>
      <c r="FW6" s="50">
        <v>4</v>
      </c>
      <c r="FY6" s="54">
        <f>SUM(CALCULATION!EE6:EG6)</f>
        <v>123</v>
      </c>
      <c r="FZ6" s="50">
        <v>8</v>
      </c>
      <c r="GA6" s="50">
        <v>15</v>
      </c>
      <c r="GD6" s="54">
        <f>SUM(CALCULATION!EI6:EK6)</f>
        <v>33</v>
      </c>
      <c r="GE6" s="50">
        <v>4</v>
      </c>
      <c r="GF6" s="50">
        <v>6</v>
      </c>
      <c r="GG6" s="50">
        <v>4</v>
      </c>
      <c r="GI6" s="54">
        <f>SUM(CALCULATION!EM6:EO6)</f>
        <v>156</v>
      </c>
      <c r="GJ6" s="50">
        <v>15</v>
      </c>
      <c r="GK6" s="50">
        <v>20</v>
      </c>
      <c r="GL6" s="50">
        <v>20</v>
      </c>
      <c r="GN6" s="54">
        <f>SUM(CALCULATION!EQ6:ES6)</f>
        <v>144</v>
      </c>
      <c r="GO6" s="50">
        <v>13</v>
      </c>
      <c r="GP6" s="50">
        <v>13</v>
      </c>
      <c r="GQ6" s="50">
        <v>11</v>
      </c>
      <c r="GS6" s="54">
        <f>SUM(CALCULATION!EU6:EW6)</f>
        <v>44</v>
      </c>
      <c r="GT6" s="50"/>
      <c r="GU6" s="50">
        <v>24</v>
      </c>
      <c r="GV6" s="50">
        <v>4</v>
      </c>
      <c r="GX6" s="54">
        <f>SUM(CALCULATION!EY6:FA6)</f>
        <v>142</v>
      </c>
      <c r="GY6" s="50">
        <v>6</v>
      </c>
      <c r="GZ6" s="50">
        <v>7</v>
      </c>
      <c r="HA6" s="50">
        <v>8</v>
      </c>
      <c r="HC6" s="54">
        <f>SUM(CALCULATION!FC6:FE6)</f>
        <v>28</v>
      </c>
      <c r="HD6" s="50">
        <v>2</v>
      </c>
      <c r="HE6" s="50">
        <v>4</v>
      </c>
      <c r="HF6" s="50">
        <v>4</v>
      </c>
      <c r="HH6" s="54">
        <f>SUM(CALCULATION!FG6:FI6)</f>
        <v>138</v>
      </c>
      <c r="HI6" s="50">
        <v>10</v>
      </c>
      <c r="HJ6" s="50">
        <v>16</v>
      </c>
      <c r="HK6" s="50">
        <v>7</v>
      </c>
      <c r="HM6" s="54">
        <f>SUM(CALCULATION!FK6:FM6)</f>
        <v>20</v>
      </c>
      <c r="HN6" s="50">
        <v>1</v>
      </c>
      <c r="HO6" s="50">
        <v>2</v>
      </c>
      <c r="HP6" s="50">
        <v>1</v>
      </c>
      <c r="HR6" s="20">
        <f>SUM(CALCULATION!FO6:FR6)</f>
        <v>183</v>
      </c>
      <c r="HS6" s="50">
        <v>8</v>
      </c>
      <c r="HU6" s="20">
        <f>SUM(CALCULATION!FT6:FW6)</f>
        <v>81</v>
      </c>
      <c r="HV6" s="50">
        <v>11</v>
      </c>
      <c r="HX6" s="20">
        <f>SUM(CALCULATION!FY6:GA6)</f>
        <v>146</v>
      </c>
      <c r="HY6" s="50">
        <v>12</v>
      </c>
      <c r="IA6" s="20">
        <f>SUM(CALCULATION!GD6:GG6)</f>
        <v>47</v>
      </c>
      <c r="IB6" s="50">
        <v>4</v>
      </c>
      <c r="ID6" s="20">
        <f>SUM(CALCULATION!GI6:GL6)</f>
        <v>211</v>
      </c>
      <c r="IE6" s="50">
        <v>9</v>
      </c>
      <c r="IG6" s="20">
        <f>SUM(CALCULATION!GN6:GQ6)</f>
        <v>181</v>
      </c>
      <c r="IH6" s="50">
        <v>10</v>
      </c>
      <c r="IJ6" s="20">
        <f>SUM(CALCULATION!GS6:GV6)</f>
        <v>72</v>
      </c>
      <c r="IK6" s="50">
        <v>6</v>
      </c>
      <c r="IM6" s="20">
        <f>SUM(CALCULATION!GX6:HA6)</f>
        <v>163</v>
      </c>
      <c r="IN6" s="50">
        <v>8</v>
      </c>
      <c r="IP6" s="20">
        <f>SUM(CALCULATION!HC6:HF6)</f>
        <v>38</v>
      </c>
      <c r="IQ6" s="50">
        <v>3</v>
      </c>
      <c r="IS6" s="20">
        <f>SUM(CALCULATION!HH6:HK6)</f>
        <v>171</v>
      </c>
      <c r="IT6" s="50">
        <v>10</v>
      </c>
      <c r="IV6" s="54">
        <f>SUM(CALCULATION!FK6:FM6)</f>
        <v>20</v>
      </c>
      <c r="IW6" s="50">
        <v>1</v>
      </c>
      <c r="IX6" s="50">
        <v>2</v>
      </c>
      <c r="IY6" s="50">
        <v>3</v>
      </c>
      <c r="IZ6" s="21">
        <v>4</v>
      </c>
      <c r="JB6" s="20">
        <f>SUM(CALCULATION!FT6:FW6)</f>
        <v>81</v>
      </c>
      <c r="JC6" s="55">
        <v>17</v>
      </c>
      <c r="JD6" s="56">
        <f t="shared" si="2"/>
        <v>98</v>
      </c>
      <c r="JF6" s="20">
        <f>SUM(CALCULATION!HH6:HK6)</f>
        <v>171</v>
      </c>
      <c r="JG6" s="55">
        <v>10</v>
      </c>
      <c r="JI6" s="20">
        <f>SUM(CALCULATION!HR6:HS6)</f>
        <v>191</v>
      </c>
      <c r="JJ6" s="50">
        <v>6</v>
      </c>
      <c r="JL6" s="20">
        <f>SUM(CALCULATION!HX6:HY6)</f>
        <v>158</v>
      </c>
      <c r="JM6" s="50">
        <v>3</v>
      </c>
      <c r="JO6" s="20">
        <f>SUM(CALCULATION!IA6:IB6)</f>
        <v>51</v>
      </c>
      <c r="JP6" s="50">
        <v>2</v>
      </c>
      <c r="JR6" s="20">
        <f>SUM(CALCULATION!ID6:IE6)</f>
        <v>220</v>
      </c>
      <c r="JS6" s="50">
        <v>5</v>
      </c>
      <c r="JU6" s="20">
        <f>SUM(CALCULATION!IG6:IH6)</f>
        <v>191</v>
      </c>
      <c r="JV6" s="50">
        <v>6</v>
      </c>
      <c r="JX6" s="56">
        <f>SUM(CALCULATION!JB6:JC6)</f>
        <v>98</v>
      </c>
      <c r="JY6" s="50">
        <v>3</v>
      </c>
      <c r="KA6" s="20">
        <f>SUM(CALCULATION!IJ6:IK6)</f>
        <v>78</v>
      </c>
      <c r="KB6" s="50">
        <v>4</v>
      </c>
      <c r="KD6" s="20">
        <f>SUM(CALCULATION!IM6:IN6)</f>
        <v>171</v>
      </c>
      <c r="KE6" s="50">
        <v>5</v>
      </c>
      <c r="KG6" s="20">
        <f>SUM(CALCULATION!IP6:IQ6)</f>
        <v>41</v>
      </c>
      <c r="KH6" s="50">
        <v>1</v>
      </c>
      <c r="KJ6" s="56">
        <f>SUM(CALCULATION!JF6:JG6)</f>
        <v>181</v>
      </c>
      <c r="KK6" s="50">
        <v>2</v>
      </c>
      <c r="KM6" s="20">
        <f>SUM(CALCULATION!IV6:IZ6)</f>
        <v>30</v>
      </c>
      <c r="KN6" s="50">
        <v>1</v>
      </c>
    </row>
    <row r="7" spans="1:300">
      <c r="A7">
        <v>14</v>
      </c>
      <c r="B7">
        <v>10</v>
      </c>
      <c r="C7" s="47">
        <v>9</v>
      </c>
      <c r="D7" s="47">
        <v>6</v>
      </c>
      <c r="H7">
        <v>2</v>
      </c>
      <c r="I7">
        <v>3</v>
      </c>
      <c r="J7">
        <v>14</v>
      </c>
      <c r="K7">
        <v>11</v>
      </c>
      <c r="M7">
        <v>0</v>
      </c>
      <c r="N7">
        <v>2</v>
      </c>
      <c r="O7">
        <v>5</v>
      </c>
      <c r="P7">
        <v>5</v>
      </c>
      <c r="R7" s="21">
        <v>69</v>
      </c>
      <c r="S7" s="47">
        <v>6</v>
      </c>
      <c r="T7" s="47">
        <v>9</v>
      </c>
      <c r="V7" s="21">
        <v>73</v>
      </c>
      <c r="W7" s="47">
        <v>7</v>
      </c>
      <c r="X7" s="47">
        <v>4</v>
      </c>
      <c r="Z7">
        <v>1</v>
      </c>
      <c r="AA7" s="47">
        <v>3</v>
      </c>
      <c r="AB7" s="47">
        <v>2</v>
      </c>
      <c r="AC7" s="47">
        <v>2</v>
      </c>
      <c r="AE7" s="21">
        <v>65</v>
      </c>
      <c r="AF7" s="47">
        <v>10</v>
      </c>
      <c r="AG7" s="47">
        <v>8</v>
      </c>
      <c r="AI7" s="47">
        <v>2</v>
      </c>
      <c r="AJ7" s="47"/>
      <c r="AK7" s="47">
        <v>2</v>
      </c>
      <c r="AL7" s="49">
        <v>2</v>
      </c>
      <c r="AM7" s="49">
        <v>2</v>
      </c>
      <c r="AN7" s="49">
        <v>3</v>
      </c>
      <c r="AO7" s="48">
        <v>1</v>
      </c>
      <c r="AQ7" s="21">
        <v>57</v>
      </c>
      <c r="AR7" s="47">
        <v>7</v>
      </c>
      <c r="AT7" s="21">
        <v>51</v>
      </c>
      <c r="AU7" s="47">
        <v>9</v>
      </c>
      <c r="AV7" s="47">
        <v>5</v>
      </c>
      <c r="AX7" s="21">
        <v>45</v>
      </c>
      <c r="AY7" s="47">
        <v>5</v>
      </c>
      <c r="AZ7" s="47">
        <v>2</v>
      </c>
      <c r="BC7">
        <v>0</v>
      </c>
      <c r="BD7">
        <v>2</v>
      </c>
      <c r="BE7">
        <v>5</v>
      </c>
      <c r="BF7">
        <v>5</v>
      </c>
      <c r="BH7" s="21">
        <v>73</v>
      </c>
      <c r="BI7" s="47">
        <v>7</v>
      </c>
      <c r="BJ7" s="47">
        <v>6</v>
      </c>
      <c r="BL7" s="21">
        <v>13</v>
      </c>
      <c r="BM7" s="47">
        <v>6</v>
      </c>
      <c r="BN7" s="47">
        <v>4</v>
      </c>
      <c r="BP7">
        <v>0</v>
      </c>
      <c r="BQ7">
        <v>2</v>
      </c>
      <c r="BR7">
        <v>5</v>
      </c>
      <c r="BS7">
        <v>5</v>
      </c>
      <c r="BU7" s="21">
        <v>57</v>
      </c>
      <c r="BV7" s="47">
        <v>8</v>
      </c>
      <c r="BW7" s="47">
        <v>7</v>
      </c>
      <c r="BY7" s="50">
        <f>SUM(CALCULATION!BH7:BJ7)</f>
        <v>86</v>
      </c>
      <c r="BZ7">
        <v>13</v>
      </c>
      <c r="CA7">
        <v>13</v>
      </c>
      <c r="CC7" s="50">
        <f>SUM(CALCULATION!AE7:AG7)</f>
        <v>83</v>
      </c>
      <c r="CD7">
        <v>12</v>
      </c>
      <c r="CE7">
        <v>14</v>
      </c>
      <c r="CG7" s="50">
        <f>SUM(CALCULATION!BL7:BN7)</f>
        <v>23</v>
      </c>
      <c r="CH7">
        <v>1</v>
      </c>
      <c r="CI7" s="47">
        <v>8</v>
      </c>
      <c r="CJ7">
        <f t="shared" si="0"/>
        <v>9</v>
      </c>
      <c r="CL7" s="50">
        <f>SUM(CALCULATION!R7:T7)</f>
        <v>84</v>
      </c>
      <c r="CM7">
        <v>12</v>
      </c>
      <c r="CN7">
        <v>19</v>
      </c>
      <c r="CP7" s="50">
        <f>SUM(CALCULATION!AT7:AV7)</f>
        <v>65</v>
      </c>
      <c r="CQ7">
        <v>20</v>
      </c>
      <c r="CR7">
        <v>16</v>
      </c>
      <c r="CT7" s="50">
        <f>SUM(CALCULATION!BP7:BS7)</f>
        <v>12</v>
      </c>
      <c r="CU7">
        <v>7</v>
      </c>
      <c r="CW7" s="50">
        <f>SUM(CALCULATION!BU7:BW7)</f>
        <v>72</v>
      </c>
      <c r="CX7">
        <v>15</v>
      </c>
      <c r="CY7">
        <v>10</v>
      </c>
      <c r="DA7" s="50">
        <f>SUM(CALCULATION!AX7:AZ7)</f>
        <v>52</v>
      </c>
      <c r="DB7">
        <v>6</v>
      </c>
      <c r="DD7" s="50">
        <f>SUM(CALCULATION!Z7:AC7)</f>
        <v>8</v>
      </c>
      <c r="DE7">
        <v>4</v>
      </c>
      <c r="DG7" s="50">
        <f>SUM(CALCULATION!V7:X7)</f>
        <v>84</v>
      </c>
      <c r="DH7" s="51">
        <v>17</v>
      </c>
      <c r="DI7" s="51">
        <v>12</v>
      </c>
      <c r="DM7" s="50">
        <f>SUM(CALCULATION!AI7:AO7)</f>
        <v>12</v>
      </c>
      <c r="DN7">
        <v>5</v>
      </c>
      <c r="DP7" s="50">
        <f>SUM(CALCULATION!CG7:CJ7)</f>
        <v>41</v>
      </c>
      <c r="DQ7">
        <f t="shared" si="1"/>
        <v>128.125</v>
      </c>
      <c r="DS7" s="50">
        <f>SUM(CALCULATION!BL7:BN7)</f>
        <v>23</v>
      </c>
      <c r="DT7">
        <v>1</v>
      </c>
      <c r="DU7">
        <v>8</v>
      </c>
      <c r="DW7" s="52">
        <f>SUM(CALCULATION!CP7:CR7)</f>
        <v>101</v>
      </c>
      <c r="DX7">
        <v>23</v>
      </c>
      <c r="DY7">
        <v>24</v>
      </c>
      <c r="EA7" s="52">
        <f>SUM(CALCULATION!DA7:DB7)</f>
        <v>58</v>
      </c>
      <c r="EB7">
        <v>8</v>
      </c>
      <c r="EC7">
        <v>6</v>
      </c>
      <c r="EE7" s="52">
        <f>SUM(CALCULATION!CW7:CY7)</f>
        <v>97</v>
      </c>
      <c r="EF7">
        <v>13</v>
      </c>
      <c r="EG7">
        <v>10</v>
      </c>
      <c r="EI7" s="52">
        <f>SUM(CALCULATION!CT7:CU7)</f>
        <v>19</v>
      </c>
      <c r="EJ7">
        <v>6</v>
      </c>
      <c r="EK7">
        <v>6</v>
      </c>
      <c r="EM7" s="52">
        <f>SUM(CALCULATION!CL7:CN7)</f>
        <v>115</v>
      </c>
      <c r="EN7">
        <v>27</v>
      </c>
      <c r="EO7">
        <v>21</v>
      </c>
      <c r="EQ7" s="52">
        <f>SUM(CALCULATION!BY7:CA7)</f>
        <v>112</v>
      </c>
      <c r="ER7">
        <v>20</v>
      </c>
      <c r="ES7">
        <v>14</v>
      </c>
      <c r="EU7" s="53">
        <f>SUM(CALCULATION!DS7:DU7)</f>
        <v>32</v>
      </c>
      <c r="EV7">
        <v>8</v>
      </c>
      <c r="EW7">
        <v>6</v>
      </c>
      <c r="EY7" s="52">
        <f>SUM(CALCULATION!CC7:CE7)</f>
        <v>109</v>
      </c>
      <c r="EZ7">
        <v>22</v>
      </c>
      <c r="FA7">
        <v>13</v>
      </c>
      <c r="FC7" s="52">
        <f>SUM(CALCULATION!DM7:DN7)</f>
        <v>17</v>
      </c>
      <c r="FD7">
        <v>5</v>
      </c>
      <c r="FE7">
        <v>2</v>
      </c>
      <c r="FG7" s="52">
        <f>SUM(CALCULATION!DG7:DI7)</f>
        <v>113</v>
      </c>
      <c r="FH7">
        <v>10</v>
      </c>
      <c r="FI7">
        <v>13</v>
      </c>
      <c r="FK7" s="52">
        <f>SUM(CALCULATION!DD7:DE7)</f>
        <v>12</v>
      </c>
      <c r="FL7">
        <v>7</v>
      </c>
      <c r="FM7">
        <v>3</v>
      </c>
      <c r="FO7" s="54">
        <f>SUM(CALCULATION!DW7:DY7)</f>
        <v>148</v>
      </c>
      <c r="FP7" s="50">
        <v>8</v>
      </c>
      <c r="FQ7" s="50">
        <v>14</v>
      </c>
      <c r="FR7" s="50">
        <v>14</v>
      </c>
      <c r="FT7" s="54">
        <f>SUM(CALCULATION!EA7:EC7)</f>
        <v>72</v>
      </c>
      <c r="FU7" s="50">
        <v>4</v>
      </c>
      <c r="FV7" s="50">
        <v>6</v>
      </c>
      <c r="FW7" s="50">
        <v>6</v>
      </c>
      <c r="FY7" s="54">
        <f>SUM(CALCULATION!EE7:EG7)</f>
        <v>120</v>
      </c>
      <c r="FZ7" s="50">
        <v>7</v>
      </c>
      <c r="GA7" s="50">
        <v>13</v>
      </c>
      <c r="GD7" s="54">
        <f>SUM(CALCULATION!EI7:EK7)</f>
        <v>31</v>
      </c>
      <c r="GE7" s="50">
        <v>4</v>
      </c>
      <c r="GF7" s="50">
        <v>6</v>
      </c>
      <c r="GG7" s="50">
        <v>7</v>
      </c>
      <c r="GI7" s="54">
        <f>SUM(CALCULATION!EM7:EO7)</f>
        <v>163</v>
      </c>
      <c r="GJ7" s="50">
        <v>16</v>
      </c>
      <c r="GK7" s="50">
        <v>21</v>
      </c>
      <c r="GL7" s="50">
        <v>18</v>
      </c>
      <c r="GN7" s="54">
        <f>SUM(CALCULATION!EQ7:ES7)</f>
        <v>146</v>
      </c>
      <c r="GO7" s="50">
        <v>12</v>
      </c>
      <c r="GP7" s="50">
        <v>13</v>
      </c>
      <c r="GQ7" s="50">
        <v>11</v>
      </c>
      <c r="GS7" s="54">
        <f>SUM(CALCULATION!EU7:EW7)</f>
        <v>46</v>
      </c>
      <c r="GT7" s="50"/>
      <c r="GU7" s="50">
        <v>24</v>
      </c>
      <c r="GV7" s="50">
        <v>4</v>
      </c>
      <c r="GX7" s="54">
        <f>SUM(CALCULATION!EY7:FA7)</f>
        <v>144</v>
      </c>
      <c r="GY7" s="50">
        <v>6</v>
      </c>
      <c r="GZ7" s="50">
        <v>8</v>
      </c>
      <c r="HA7" s="50">
        <v>8</v>
      </c>
      <c r="HC7" s="54">
        <f>SUM(CALCULATION!FC7:FE7)</f>
        <v>24</v>
      </c>
      <c r="HD7" s="50">
        <v>2</v>
      </c>
      <c r="HE7" s="50">
        <v>4</v>
      </c>
      <c r="HF7" s="50">
        <v>4</v>
      </c>
      <c r="HH7" s="54">
        <f>SUM(CALCULATION!FG7:FI7)</f>
        <v>136</v>
      </c>
      <c r="HI7" s="50">
        <v>10</v>
      </c>
      <c r="HJ7" s="50">
        <v>15</v>
      </c>
      <c r="HK7" s="50">
        <v>7</v>
      </c>
      <c r="HM7" s="54">
        <f>SUM(CALCULATION!FK7:FM7)</f>
        <v>22</v>
      </c>
      <c r="HN7" s="50">
        <v>1</v>
      </c>
      <c r="HO7" s="50">
        <v>1</v>
      </c>
      <c r="HP7" s="50">
        <v>1</v>
      </c>
      <c r="HR7" s="20">
        <f>SUM(CALCULATION!FO7:FR7)</f>
        <v>184</v>
      </c>
      <c r="HS7" s="50">
        <v>8</v>
      </c>
      <c r="HU7" s="20">
        <f>SUM(CALCULATION!FT7:FW7)</f>
        <v>88</v>
      </c>
      <c r="HV7" s="50">
        <v>13</v>
      </c>
      <c r="HX7" s="20">
        <f>SUM(CALCULATION!FY7:GA7)</f>
        <v>140</v>
      </c>
      <c r="HY7" s="50">
        <v>15</v>
      </c>
      <c r="IA7" s="20">
        <f>SUM(CALCULATION!GD7:GG7)</f>
        <v>48</v>
      </c>
      <c r="IB7" s="50">
        <v>6</v>
      </c>
      <c r="ID7" s="20">
        <f>SUM(CALCULATION!GI7:GL7)</f>
        <v>218</v>
      </c>
      <c r="IE7" s="50">
        <v>9</v>
      </c>
      <c r="IG7" s="20">
        <f>SUM(CALCULATION!GN7:GQ7)</f>
        <v>182</v>
      </c>
      <c r="IH7" s="50">
        <v>11</v>
      </c>
      <c r="IJ7" s="20">
        <f>SUM(CALCULATION!GS7:GV7)</f>
        <v>74</v>
      </c>
      <c r="IK7" s="50">
        <v>6</v>
      </c>
      <c r="IM7" s="20">
        <f>SUM(CALCULATION!GX7:HA7)</f>
        <v>166</v>
      </c>
      <c r="IN7" s="50">
        <v>10</v>
      </c>
      <c r="IP7" s="20">
        <f>SUM(CALCULATION!HC7:HF7)</f>
        <v>34</v>
      </c>
      <c r="IQ7" s="50">
        <v>4</v>
      </c>
      <c r="IS7" s="20">
        <f>SUM(CALCULATION!HH7:HK7)</f>
        <v>168</v>
      </c>
      <c r="IT7" s="50">
        <v>11</v>
      </c>
      <c r="IV7" s="54">
        <f>SUM(CALCULATION!FK7:FM7)</f>
        <v>22</v>
      </c>
      <c r="IW7" s="50">
        <v>1</v>
      </c>
      <c r="IX7" s="50">
        <v>1</v>
      </c>
      <c r="IY7" s="50">
        <v>3</v>
      </c>
      <c r="IZ7" s="21">
        <v>3</v>
      </c>
      <c r="JB7" s="20">
        <f>SUM(CALCULATION!FT7:FW7)</f>
        <v>88</v>
      </c>
      <c r="JC7" s="55">
        <v>19</v>
      </c>
      <c r="JD7" s="56">
        <f t="shared" si="2"/>
        <v>107</v>
      </c>
      <c r="JF7" s="20">
        <f>SUM(CALCULATION!HH7:HK7)</f>
        <v>168</v>
      </c>
      <c r="JG7" s="55">
        <v>11</v>
      </c>
      <c r="JI7" s="20">
        <f>SUM(CALCULATION!HR7:HS7)</f>
        <v>192</v>
      </c>
      <c r="JJ7" s="50">
        <v>6</v>
      </c>
      <c r="JL7" s="20">
        <f>SUM(CALCULATION!HX7:HY7)</f>
        <v>155</v>
      </c>
      <c r="JM7" s="50">
        <v>3</v>
      </c>
      <c r="JO7" s="20">
        <f>SUM(CALCULATION!IA7:IB7)</f>
        <v>54</v>
      </c>
      <c r="JP7" s="50">
        <v>2</v>
      </c>
      <c r="JR7" s="20">
        <f>SUM(CALCULATION!ID7:IE7)</f>
        <v>227</v>
      </c>
      <c r="JS7" s="50">
        <v>5</v>
      </c>
      <c r="JU7" s="20">
        <f>SUM(CALCULATION!IG7:IH7)</f>
        <v>193</v>
      </c>
      <c r="JV7" s="50">
        <v>6</v>
      </c>
      <c r="JX7" s="56">
        <f>SUM(CALCULATION!JB7:JC7)</f>
        <v>107</v>
      </c>
      <c r="JY7" s="50">
        <v>3</v>
      </c>
      <c r="KA7" s="20">
        <f>SUM(CALCULATION!IJ7:IK7)</f>
        <v>80</v>
      </c>
      <c r="KB7" s="50">
        <v>4</v>
      </c>
      <c r="KD7" s="20">
        <f>SUM(CALCULATION!IM7:IN7)</f>
        <v>176</v>
      </c>
      <c r="KE7" s="50">
        <v>5</v>
      </c>
      <c r="KG7" s="20">
        <f>SUM(CALCULATION!IP7:IQ7)</f>
        <v>38</v>
      </c>
      <c r="KH7" s="50">
        <v>1</v>
      </c>
      <c r="KJ7" s="56">
        <f>SUM(CALCULATION!JF7:JG7)</f>
        <v>179</v>
      </c>
      <c r="KK7" s="50">
        <v>4</v>
      </c>
      <c r="KM7" s="20">
        <f>SUM(CALCULATION!IV7:IZ7)</f>
        <v>30</v>
      </c>
      <c r="KN7" s="50">
        <v>1</v>
      </c>
    </row>
    <row r="8" spans="1:300">
      <c r="A8">
        <v>14</v>
      </c>
      <c r="B8">
        <v>9</v>
      </c>
      <c r="C8" s="47">
        <v>10</v>
      </c>
      <c r="D8" s="47">
        <v>4</v>
      </c>
      <c r="H8">
        <v>2</v>
      </c>
      <c r="I8">
        <v>3</v>
      </c>
      <c r="J8">
        <v>15</v>
      </c>
      <c r="K8">
        <v>9</v>
      </c>
      <c r="M8">
        <v>0</v>
      </c>
      <c r="N8">
        <v>2</v>
      </c>
      <c r="O8">
        <v>5</v>
      </c>
      <c r="P8">
        <v>5</v>
      </c>
      <c r="R8" s="21">
        <v>62</v>
      </c>
      <c r="S8" s="47">
        <v>8</v>
      </c>
      <c r="T8" s="47">
        <v>5</v>
      </c>
      <c r="V8" s="21">
        <v>72</v>
      </c>
      <c r="W8" s="47">
        <v>6</v>
      </c>
      <c r="X8" s="47">
        <v>3</v>
      </c>
      <c r="Z8">
        <v>1</v>
      </c>
      <c r="AA8" s="47">
        <v>3</v>
      </c>
      <c r="AB8" s="47">
        <v>2</v>
      </c>
      <c r="AC8" s="47">
        <v>1</v>
      </c>
      <c r="AE8" s="21">
        <v>60</v>
      </c>
      <c r="AF8" s="47">
        <v>11</v>
      </c>
      <c r="AG8" s="47">
        <v>5</v>
      </c>
      <c r="AI8" s="47">
        <v>3</v>
      </c>
      <c r="AJ8" s="47"/>
      <c r="AK8" s="47">
        <v>2</v>
      </c>
      <c r="AL8" s="49">
        <v>3</v>
      </c>
      <c r="AM8" s="49">
        <v>2</v>
      </c>
      <c r="AN8" s="49">
        <v>3</v>
      </c>
      <c r="AO8" s="48">
        <v>1</v>
      </c>
      <c r="AQ8" s="21">
        <v>54</v>
      </c>
      <c r="AR8" s="47">
        <v>7</v>
      </c>
      <c r="AT8" s="21">
        <v>49</v>
      </c>
      <c r="AU8" s="47">
        <v>9</v>
      </c>
      <c r="AV8" s="47">
        <v>5</v>
      </c>
      <c r="AX8" s="21">
        <v>44</v>
      </c>
      <c r="AY8" s="47">
        <v>3</v>
      </c>
      <c r="AZ8" s="47">
        <v>2</v>
      </c>
      <c r="BC8">
        <v>0</v>
      </c>
      <c r="BD8">
        <v>2</v>
      </c>
      <c r="BE8">
        <v>5</v>
      </c>
      <c r="BF8">
        <v>5</v>
      </c>
      <c r="BH8" s="21">
        <v>70</v>
      </c>
      <c r="BI8" s="47">
        <v>8</v>
      </c>
      <c r="BJ8" s="47">
        <v>5</v>
      </c>
      <c r="BL8" s="21">
        <v>9</v>
      </c>
      <c r="BM8" s="47">
        <v>6</v>
      </c>
      <c r="BN8" s="47">
        <v>2</v>
      </c>
      <c r="BP8">
        <v>0</v>
      </c>
      <c r="BQ8">
        <v>2</v>
      </c>
      <c r="BR8">
        <v>5</v>
      </c>
      <c r="BS8">
        <v>5</v>
      </c>
      <c r="BU8" s="21">
        <v>54</v>
      </c>
      <c r="BV8" s="47">
        <v>8</v>
      </c>
      <c r="BW8" s="47">
        <v>6</v>
      </c>
      <c r="BY8" s="50">
        <f>SUM(CALCULATION!BH8:BJ8)</f>
        <v>83</v>
      </c>
      <c r="BZ8">
        <v>13</v>
      </c>
      <c r="CA8">
        <v>14</v>
      </c>
      <c r="CC8" s="50">
        <f>SUM(CALCULATION!AE8:AG8)</f>
        <v>76</v>
      </c>
      <c r="CD8">
        <v>12</v>
      </c>
      <c r="CE8">
        <v>14</v>
      </c>
      <c r="CG8" s="50">
        <f>SUM(CALCULATION!BL8:BN8)</f>
        <v>17</v>
      </c>
      <c r="CH8">
        <v>1</v>
      </c>
      <c r="CI8" s="47">
        <v>8</v>
      </c>
      <c r="CJ8">
        <f t="shared" si="0"/>
        <v>9</v>
      </c>
      <c r="CL8" s="50">
        <f>SUM(CALCULATION!R8:T8)</f>
        <v>75</v>
      </c>
      <c r="CM8">
        <v>11</v>
      </c>
      <c r="CN8">
        <v>19</v>
      </c>
      <c r="CP8" s="50">
        <f>SUM(CALCULATION!AT8:AV8)</f>
        <v>63</v>
      </c>
      <c r="CQ8">
        <v>20</v>
      </c>
      <c r="CR8">
        <v>16</v>
      </c>
      <c r="CT8" s="50">
        <f>SUM(CALCULATION!BP8:BS8)</f>
        <v>12</v>
      </c>
      <c r="CU8">
        <v>7</v>
      </c>
      <c r="CW8" s="50">
        <f>SUM(CALCULATION!BU8:BW8)</f>
        <v>68</v>
      </c>
      <c r="CX8">
        <v>14</v>
      </c>
      <c r="CY8">
        <v>10</v>
      </c>
      <c r="DA8" s="50">
        <f>SUM(CALCULATION!AX8:AZ8)</f>
        <v>49</v>
      </c>
      <c r="DB8">
        <v>6</v>
      </c>
      <c r="DD8" s="50">
        <f>SUM(CALCULATION!Z8:AC8)</f>
        <v>7</v>
      </c>
      <c r="DE8">
        <v>4</v>
      </c>
      <c r="DG8" s="50">
        <f>SUM(CALCULATION!V8:X8)</f>
        <v>81</v>
      </c>
      <c r="DH8" s="51">
        <v>17</v>
      </c>
      <c r="DI8" s="51">
        <v>12</v>
      </c>
      <c r="DM8" s="50">
        <f>SUM(CALCULATION!AI8:AO8)</f>
        <v>14</v>
      </c>
      <c r="DN8">
        <v>5</v>
      </c>
      <c r="DP8" s="50">
        <f>SUM(CALCULATION!CG8:CJ8)</f>
        <v>35</v>
      </c>
      <c r="DQ8">
        <f t="shared" si="1"/>
        <v>109.375</v>
      </c>
      <c r="DS8" s="50">
        <f>SUM(CALCULATION!BL8:BN8)</f>
        <v>17</v>
      </c>
      <c r="DT8">
        <v>1</v>
      </c>
      <c r="DU8">
        <v>8</v>
      </c>
      <c r="DW8" s="52">
        <f>SUM(CALCULATION!CP8:CR8)</f>
        <v>99</v>
      </c>
      <c r="DX8">
        <v>20</v>
      </c>
      <c r="DY8">
        <v>24</v>
      </c>
      <c r="EA8" s="52">
        <f>SUM(CALCULATION!DA8:DB8)</f>
        <v>55</v>
      </c>
      <c r="EB8">
        <v>4</v>
      </c>
      <c r="EC8">
        <v>6</v>
      </c>
      <c r="EE8" s="52">
        <f>SUM(CALCULATION!CW8:CY8)</f>
        <v>92</v>
      </c>
      <c r="EF8">
        <v>16</v>
      </c>
      <c r="EG8">
        <v>10</v>
      </c>
      <c r="EI8" s="52">
        <f>SUM(CALCULATION!CT8:CU8)</f>
        <v>19</v>
      </c>
      <c r="EJ8">
        <v>4</v>
      </c>
      <c r="EK8">
        <v>6</v>
      </c>
      <c r="EM8" s="52">
        <f>SUM(CALCULATION!CL8:CN8)</f>
        <v>105</v>
      </c>
      <c r="EN8">
        <v>22</v>
      </c>
      <c r="EO8">
        <v>22</v>
      </c>
      <c r="EQ8" s="52">
        <f>SUM(CALCULATION!BY8:CA8)</f>
        <v>110</v>
      </c>
      <c r="ER8">
        <v>17</v>
      </c>
      <c r="ES8">
        <v>15</v>
      </c>
      <c r="EU8" s="53">
        <f>SUM(CALCULATION!DS8:DU8)</f>
        <v>26</v>
      </c>
      <c r="EV8">
        <v>8</v>
      </c>
      <c r="EW8">
        <v>6</v>
      </c>
      <c r="EY8" s="52">
        <f>SUM(CALCULATION!CC8:CE8)</f>
        <v>102</v>
      </c>
      <c r="EZ8">
        <v>17</v>
      </c>
      <c r="FA8">
        <v>15</v>
      </c>
      <c r="FC8" s="52">
        <f>SUM(CALCULATION!DM8:DN8)</f>
        <v>19</v>
      </c>
      <c r="FD8">
        <v>4</v>
      </c>
      <c r="FE8">
        <v>3</v>
      </c>
      <c r="FG8" s="52">
        <f>SUM(CALCULATION!DG8:DI8)</f>
        <v>110</v>
      </c>
      <c r="FH8">
        <v>11</v>
      </c>
      <c r="FI8">
        <v>12</v>
      </c>
      <c r="FK8" s="52">
        <f>SUM(CALCULATION!DD8:DE8)</f>
        <v>11</v>
      </c>
      <c r="FL8">
        <v>5</v>
      </c>
      <c r="FM8">
        <v>3</v>
      </c>
      <c r="FO8" s="54">
        <f>SUM(CALCULATION!DW8:DY8)</f>
        <v>143</v>
      </c>
      <c r="FP8" s="50">
        <v>8</v>
      </c>
      <c r="FQ8" s="50">
        <v>14</v>
      </c>
      <c r="FR8" s="50">
        <v>14</v>
      </c>
      <c r="FT8" s="54">
        <f>SUM(CALCULATION!EA8:EC8)</f>
        <v>65</v>
      </c>
      <c r="FU8" s="50">
        <v>4</v>
      </c>
      <c r="FV8" s="50">
        <v>6</v>
      </c>
      <c r="FW8" s="50">
        <v>6</v>
      </c>
      <c r="FY8" s="54">
        <f>SUM(CALCULATION!EE8:EG8)</f>
        <v>118</v>
      </c>
      <c r="FZ8" s="50">
        <v>8</v>
      </c>
      <c r="GA8" s="50">
        <v>15</v>
      </c>
      <c r="GD8" s="54">
        <f>SUM(CALCULATION!EI8:EK8)</f>
        <v>29</v>
      </c>
      <c r="GE8" s="50">
        <v>4</v>
      </c>
      <c r="GF8" s="50">
        <v>6</v>
      </c>
      <c r="GG8" s="50">
        <v>4</v>
      </c>
      <c r="GI8" s="54">
        <f>SUM(CALCULATION!EM8:EO8)</f>
        <v>149</v>
      </c>
      <c r="GJ8" s="50">
        <v>13</v>
      </c>
      <c r="GK8" s="50">
        <v>17</v>
      </c>
      <c r="GL8" s="50">
        <v>8</v>
      </c>
      <c r="GN8" s="54">
        <f>SUM(CALCULATION!EQ8:ES8)</f>
        <v>142</v>
      </c>
      <c r="GO8" s="50">
        <v>7</v>
      </c>
      <c r="GP8" s="50">
        <v>11</v>
      </c>
      <c r="GQ8" s="50">
        <v>7</v>
      </c>
      <c r="GS8" s="54">
        <f>SUM(CALCULATION!EU8:EW8)</f>
        <v>40</v>
      </c>
      <c r="GT8" s="50"/>
      <c r="GU8" s="50">
        <v>24</v>
      </c>
      <c r="GV8" s="50">
        <v>4</v>
      </c>
      <c r="GX8" s="54">
        <f>SUM(CALCULATION!EY8:FA8)</f>
        <v>134</v>
      </c>
      <c r="GY8" s="50">
        <v>6</v>
      </c>
      <c r="GZ8" s="50">
        <v>7</v>
      </c>
      <c r="HA8" s="50">
        <v>3</v>
      </c>
      <c r="HC8" s="54">
        <f>SUM(CALCULATION!FC8:FE8)</f>
        <v>26</v>
      </c>
      <c r="HD8" s="50">
        <v>2</v>
      </c>
      <c r="HE8" s="50">
        <v>4</v>
      </c>
      <c r="HF8" s="50">
        <v>2</v>
      </c>
      <c r="HH8" s="54">
        <f>SUM(CALCULATION!FG8:FI8)</f>
        <v>133</v>
      </c>
      <c r="HI8" s="50">
        <v>10</v>
      </c>
      <c r="HJ8" s="50">
        <v>16</v>
      </c>
      <c r="HK8" s="50">
        <v>4</v>
      </c>
      <c r="HM8" s="54">
        <f>SUM(CALCULATION!FK8:FM8)</f>
        <v>19</v>
      </c>
      <c r="HN8" s="50">
        <v>1</v>
      </c>
      <c r="HO8" s="50">
        <v>1</v>
      </c>
      <c r="HP8" s="50">
        <v>0</v>
      </c>
      <c r="HR8" s="20">
        <f>SUM(CALCULATION!FO8:FR8)</f>
        <v>179</v>
      </c>
      <c r="HS8" s="50">
        <v>8</v>
      </c>
      <c r="HU8" s="20">
        <f>SUM(CALCULATION!FT8:FW8)</f>
        <v>81</v>
      </c>
      <c r="HV8" s="50">
        <v>15</v>
      </c>
      <c r="HX8" s="20">
        <f>SUM(CALCULATION!FY8:GA8)</f>
        <v>141</v>
      </c>
      <c r="HY8" s="50">
        <v>17</v>
      </c>
      <c r="IA8" s="20">
        <f>SUM(CALCULATION!GD8:GG8)</f>
        <v>43</v>
      </c>
      <c r="IB8" s="50">
        <v>6</v>
      </c>
      <c r="ID8" s="20">
        <f>SUM(CALCULATION!GI8:GL8)</f>
        <v>187</v>
      </c>
      <c r="IE8" s="50">
        <v>10</v>
      </c>
      <c r="IG8" s="20">
        <f>SUM(CALCULATION!GN8:GQ8)</f>
        <v>167</v>
      </c>
      <c r="IH8" s="50">
        <v>12</v>
      </c>
      <c r="IJ8" s="20">
        <f>SUM(CALCULATION!GS8:GV8)</f>
        <v>68</v>
      </c>
      <c r="IK8" s="50">
        <v>6</v>
      </c>
      <c r="IM8" s="20">
        <f>SUM(CALCULATION!GX8:HA8)</f>
        <v>150</v>
      </c>
      <c r="IN8" s="50">
        <v>9</v>
      </c>
      <c r="IP8" s="20">
        <f>SUM(CALCULATION!HC8:HF8)</f>
        <v>34</v>
      </c>
      <c r="IQ8" s="50">
        <v>4</v>
      </c>
      <c r="IS8" s="20">
        <f>SUM(CALCULATION!HH8:HK8)</f>
        <v>163</v>
      </c>
      <c r="IT8" s="50">
        <v>10</v>
      </c>
      <c r="IV8" s="54">
        <f>SUM(CALCULATION!FK8:FM8)</f>
        <v>19</v>
      </c>
      <c r="IW8" s="50">
        <v>1</v>
      </c>
      <c r="IX8" s="50">
        <v>1</v>
      </c>
      <c r="IY8" s="50">
        <v>2</v>
      </c>
      <c r="IZ8" s="21">
        <v>3</v>
      </c>
      <c r="JB8" s="20">
        <f>SUM(CALCULATION!FT8:FW8)</f>
        <v>81</v>
      </c>
      <c r="JC8" s="55">
        <v>21</v>
      </c>
      <c r="JD8" s="56">
        <f t="shared" si="2"/>
        <v>102</v>
      </c>
      <c r="JF8" s="20">
        <f>SUM(CALCULATION!HH8:HK8)</f>
        <v>163</v>
      </c>
      <c r="JG8" s="55">
        <v>10</v>
      </c>
      <c r="JI8" s="20">
        <f>SUM(CALCULATION!HR8:HS8)</f>
        <v>187</v>
      </c>
      <c r="JJ8" s="50">
        <v>2</v>
      </c>
      <c r="JL8" s="20">
        <f>SUM(CALCULATION!HX8:HY8)</f>
        <v>158</v>
      </c>
      <c r="JM8" s="50">
        <v>1</v>
      </c>
      <c r="JO8" s="20">
        <f>SUM(CALCULATION!IA8:IB8)</f>
        <v>49</v>
      </c>
      <c r="JP8" s="50">
        <v>2</v>
      </c>
      <c r="JR8" s="20">
        <f>SUM(CALCULATION!ID8:IE8)</f>
        <v>197</v>
      </c>
      <c r="JS8" s="50">
        <v>0</v>
      </c>
      <c r="JU8" s="20">
        <f>SUM(CALCULATION!IG8:IH8)</f>
        <v>179</v>
      </c>
      <c r="JV8" s="50">
        <v>4</v>
      </c>
      <c r="JX8" s="56">
        <f>SUM(CALCULATION!JB8:JC8)</f>
        <v>102</v>
      </c>
      <c r="JY8" s="50">
        <v>0</v>
      </c>
      <c r="KA8" s="20">
        <f>SUM(CALCULATION!IJ8:IK8)</f>
        <v>74</v>
      </c>
      <c r="KB8" s="50">
        <v>2</v>
      </c>
      <c r="KD8" s="20">
        <f>SUM(CALCULATION!IM8:IN8)</f>
        <v>159</v>
      </c>
      <c r="KE8" s="50">
        <v>0</v>
      </c>
      <c r="KG8" s="20">
        <f>SUM(CALCULATION!IP8:IQ8)</f>
        <v>38</v>
      </c>
      <c r="KH8" s="50">
        <v>1</v>
      </c>
      <c r="KJ8" s="56">
        <f>SUM(CALCULATION!JF8:JG8)</f>
        <v>173</v>
      </c>
      <c r="KK8" s="50">
        <v>0</v>
      </c>
      <c r="KM8" s="20">
        <f>SUM(CALCULATION!IV8:IZ8)</f>
        <v>26</v>
      </c>
      <c r="KN8" s="50">
        <v>1</v>
      </c>
    </row>
    <row r="9" spans="1:300">
      <c r="A9">
        <v>14</v>
      </c>
      <c r="B9">
        <v>10</v>
      </c>
      <c r="C9" s="47">
        <v>11</v>
      </c>
      <c r="D9" s="47">
        <v>6</v>
      </c>
      <c r="H9">
        <v>2</v>
      </c>
      <c r="I9">
        <v>2</v>
      </c>
      <c r="J9">
        <v>16</v>
      </c>
      <c r="K9">
        <v>12</v>
      </c>
      <c r="M9">
        <v>2</v>
      </c>
      <c r="N9">
        <v>2</v>
      </c>
      <c r="O9">
        <v>3</v>
      </c>
      <c r="P9">
        <v>4</v>
      </c>
      <c r="R9" s="21">
        <v>67</v>
      </c>
      <c r="S9" s="47">
        <v>5</v>
      </c>
      <c r="T9" s="47">
        <v>7</v>
      </c>
      <c r="V9" s="21">
        <v>75</v>
      </c>
      <c r="W9" s="47">
        <v>6</v>
      </c>
      <c r="X9" s="47">
        <v>4</v>
      </c>
      <c r="Z9">
        <v>1</v>
      </c>
      <c r="AA9" s="47">
        <v>3</v>
      </c>
      <c r="AB9" s="47">
        <v>2</v>
      </c>
      <c r="AC9" s="47">
        <v>2</v>
      </c>
      <c r="AE9" s="21">
        <v>65</v>
      </c>
      <c r="AF9" s="47">
        <v>7</v>
      </c>
      <c r="AG9" s="47">
        <v>6</v>
      </c>
      <c r="AI9" s="47">
        <v>2</v>
      </c>
      <c r="AJ9" s="47"/>
      <c r="AK9" s="47">
        <v>1</v>
      </c>
      <c r="AL9" s="49">
        <v>2</v>
      </c>
      <c r="AM9" s="49">
        <v>3</v>
      </c>
      <c r="AN9" s="49">
        <v>2</v>
      </c>
      <c r="AO9" s="48">
        <v>1</v>
      </c>
      <c r="AQ9" s="21">
        <v>56</v>
      </c>
      <c r="AR9" s="47">
        <v>6</v>
      </c>
      <c r="AT9" s="21">
        <v>53</v>
      </c>
      <c r="AU9" s="47">
        <v>6</v>
      </c>
      <c r="AV9" s="47">
        <v>6</v>
      </c>
      <c r="AX9" s="21">
        <v>46</v>
      </c>
      <c r="AY9" s="47">
        <v>2</v>
      </c>
      <c r="AZ9" s="47">
        <v>2</v>
      </c>
      <c r="BC9">
        <v>2</v>
      </c>
      <c r="BD9">
        <v>2</v>
      </c>
      <c r="BE9">
        <v>3</v>
      </c>
      <c r="BF9">
        <v>4</v>
      </c>
      <c r="BH9" s="21">
        <v>73</v>
      </c>
      <c r="BI9" s="47">
        <v>6</v>
      </c>
      <c r="BJ9" s="47">
        <v>5</v>
      </c>
      <c r="BL9" s="21">
        <v>13</v>
      </c>
      <c r="BM9" s="47">
        <v>4</v>
      </c>
      <c r="BN9" s="47">
        <v>4</v>
      </c>
      <c r="BP9">
        <v>2</v>
      </c>
      <c r="BQ9">
        <v>2</v>
      </c>
      <c r="BR9">
        <v>3</v>
      </c>
      <c r="BS9">
        <v>4</v>
      </c>
      <c r="BU9" s="21">
        <v>56</v>
      </c>
      <c r="BV9" s="47">
        <v>7</v>
      </c>
      <c r="BW9" s="47">
        <v>7</v>
      </c>
      <c r="BY9" s="50">
        <f>SUM(CALCULATION!BH9:BJ9)</f>
        <v>84</v>
      </c>
      <c r="BZ9">
        <v>12</v>
      </c>
      <c r="CA9">
        <v>11</v>
      </c>
      <c r="CC9" s="50">
        <f>SUM(CALCULATION!AE9:AG9)</f>
        <v>78</v>
      </c>
      <c r="CD9">
        <v>7</v>
      </c>
      <c r="CE9">
        <v>14</v>
      </c>
      <c r="CG9" s="50">
        <f>SUM(CALCULATION!BL9:BN9)</f>
        <v>21</v>
      </c>
      <c r="CH9">
        <v>1</v>
      </c>
      <c r="CI9" s="47">
        <v>6</v>
      </c>
      <c r="CJ9">
        <f t="shared" si="0"/>
        <v>7</v>
      </c>
      <c r="CL9" s="50">
        <f>SUM(CALCULATION!R9:T9)</f>
        <v>79</v>
      </c>
      <c r="CM9">
        <v>11</v>
      </c>
      <c r="CN9">
        <v>19</v>
      </c>
      <c r="CP9" s="50">
        <f>SUM(CALCULATION!AT9:AV9)</f>
        <v>65</v>
      </c>
      <c r="CQ9">
        <v>15</v>
      </c>
      <c r="CR9">
        <v>13</v>
      </c>
      <c r="CT9" s="50">
        <f>SUM(CALCULATION!BP9:BS9)</f>
        <v>11</v>
      </c>
      <c r="CU9">
        <v>5</v>
      </c>
      <c r="CW9" s="50">
        <f>SUM(CALCULATION!BU9:BW9)</f>
        <v>70</v>
      </c>
      <c r="CX9">
        <v>13</v>
      </c>
      <c r="CY9">
        <v>10</v>
      </c>
      <c r="DA9" s="50">
        <f>SUM(CALCULATION!AX9:AZ9)</f>
        <v>50</v>
      </c>
      <c r="DB9">
        <v>6</v>
      </c>
      <c r="DD9" s="50">
        <f>SUM(CALCULATION!Z9:AC9)</f>
        <v>8</v>
      </c>
      <c r="DE9">
        <v>3</v>
      </c>
      <c r="DG9" s="50">
        <f>SUM(CALCULATION!V9:X9)</f>
        <v>85</v>
      </c>
      <c r="DH9" s="51">
        <v>17</v>
      </c>
      <c r="DI9" s="51">
        <v>12</v>
      </c>
      <c r="DM9" s="50">
        <f>SUM(CALCULATION!AI9:AO9)</f>
        <v>11</v>
      </c>
      <c r="DN9">
        <v>3</v>
      </c>
      <c r="DP9" s="50">
        <f>SUM(CALCULATION!CG9:CJ9)</f>
        <v>35</v>
      </c>
      <c r="DQ9">
        <f t="shared" si="1"/>
        <v>109.375</v>
      </c>
      <c r="DS9" s="50">
        <f>SUM(CALCULATION!BL9:BN9)</f>
        <v>21</v>
      </c>
      <c r="DT9">
        <v>1</v>
      </c>
      <c r="DU9">
        <v>6</v>
      </c>
      <c r="DW9" s="52">
        <f>SUM(CALCULATION!CP9:CR9)</f>
        <v>93</v>
      </c>
      <c r="DX9">
        <v>25</v>
      </c>
      <c r="DY9">
        <v>16</v>
      </c>
      <c r="EA9" s="52">
        <f>SUM(CALCULATION!DA9:DB9)</f>
        <v>56</v>
      </c>
      <c r="EB9">
        <v>8</v>
      </c>
      <c r="EC9">
        <v>6</v>
      </c>
      <c r="EE9" s="52">
        <f>SUM(CALCULATION!CW9:CY9)</f>
        <v>93</v>
      </c>
      <c r="EF9">
        <v>15</v>
      </c>
      <c r="EG9">
        <v>9</v>
      </c>
      <c r="EI9" s="52">
        <f>SUM(CALCULATION!CT9:CU9)</f>
        <v>16</v>
      </c>
      <c r="EJ9">
        <v>6</v>
      </c>
      <c r="EK9">
        <v>6</v>
      </c>
      <c r="EM9" s="52">
        <f>SUM(CALCULATION!CL9:CN9)</f>
        <v>109</v>
      </c>
      <c r="EN9">
        <v>25</v>
      </c>
      <c r="EO9">
        <v>22</v>
      </c>
      <c r="EQ9" s="52">
        <f>SUM(CALCULATION!BY9:CA9)</f>
        <v>107</v>
      </c>
      <c r="ER9">
        <v>19</v>
      </c>
      <c r="ES9">
        <v>15</v>
      </c>
      <c r="EU9" s="53">
        <f>SUM(CALCULATION!DS9:DU9)</f>
        <v>28</v>
      </c>
      <c r="EV9">
        <v>8</v>
      </c>
      <c r="EW9">
        <v>4</v>
      </c>
      <c r="EY9" s="52">
        <f>SUM(CALCULATION!CC9:CE9)</f>
        <v>99</v>
      </c>
      <c r="EZ9">
        <v>20</v>
      </c>
      <c r="FA9">
        <v>12</v>
      </c>
      <c r="FC9" s="52">
        <f>SUM(CALCULATION!DM9:DN9)</f>
        <v>14</v>
      </c>
      <c r="FD9">
        <v>4</v>
      </c>
      <c r="FE9">
        <v>2</v>
      </c>
      <c r="FG9" s="52">
        <f>SUM(CALCULATION!DG9:DI9)</f>
        <v>114</v>
      </c>
      <c r="FH9">
        <v>13</v>
      </c>
      <c r="FI9">
        <v>12</v>
      </c>
      <c r="FK9" s="52">
        <f>SUM(CALCULATION!DD9:DE9)</f>
        <v>11</v>
      </c>
      <c r="FL9">
        <v>6</v>
      </c>
      <c r="FM9">
        <v>2</v>
      </c>
      <c r="FO9" s="54">
        <f>SUM(CALCULATION!DW9:DY9)</f>
        <v>134</v>
      </c>
      <c r="FP9" s="50">
        <v>8</v>
      </c>
      <c r="FQ9" s="50">
        <v>12</v>
      </c>
      <c r="FR9" s="50">
        <v>12</v>
      </c>
      <c r="FT9" s="54">
        <f>SUM(CALCULATION!EA9:EC9)</f>
        <v>70</v>
      </c>
      <c r="FU9" s="50">
        <v>4</v>
      </c>
      <c r="FV9" s="50">
        <v>6</v>
      </c>
      <c r="FW9" s="50">
        <v>4</v>
      </c>
      <c r="FY9" s="54">
        <f>SUM(CALCULATION!EE9:EG9)</f>
        <v>117</v>
      </c>
      <c r="FZ9" s="50">
        <v>7</v>
      </c>
      <c r="GA9" s="50">
        <v>4</v>
      </c>
      <c r="GD9" s="54">
        <f>SUM(CALCULATION!EI9:EK9)</f>
        <v>28</v>
      </c>
      <c r="GE9" s="50">
        <v>2</v>
      </c>
      <c r="GF9" s="50">
        <v>2</v>
      </c>
      <c r="GG9" s="50">
        <v>7</v>
      </c>
      <c r="GI9" s="54">
        <f>SUM(CALCULATION!EM9:EO9)</f>
        <v>156</v>
      </c>
      <c r="GJ9" s="50">
        <v>14</v>
      </c>
      <c r="GK9" s="50">
        <v>19</v>
      </c>
      <c r="GL9" s="50">
        <v>19</v>
      </c>
      <c r="GN9" s="54">
        <f>SUM(CALCULATION!EQ9:ES9)</f>
        <v>141</v>
      </c>
      <c r="GO9" s="50">
        <v>12</v>
      </c>
      <c r="GP9" s="50">
        <v>12</v>
      </c>
      <c r="GQ9" s="50">
        <v>11</v>
      </c>
      <c r="GS9" s="54">
        <f>SUM(CALCULATION!EU9:EW9)</f>
        <v>40</v>
      </c>
      <c r="GT9" s="50"/>
      <c r="GU9" s="50">
        <v>22</v>
      </c>
      <c r="GV9" s="50">
        <v>4</v>
      </c>
      <c r="GX9" s="54">
        <f>SUM(CALCULATION!EY9:FA9)</f>
        <v>131</v>
      </c>
      <c r="GY9" s="50">
        <v>5</v>
      </c>
      <c r="GZ9" s="50">
        <v>6</v>
      </c>
      <c r="HA9" s="50">
        <v>7</v>
      </c>
      <c r="HC9" s="54">
        <f>SUM(CALCULATION!FC9:FE9)</f>
        <v>20</v>
      </c>
      <c r="HD9" s="50">
        <v>1</v>
      </c>
      <c r="HE9" s="50">
        <v>3</v>
      </c>
      <c r="HF9" s="50">
        <v>2</v>
      </c>
      <c r="HH9" s="54">
        <f>SUM(CALCULATION!FG9:FI9)</f>
        <v>139</v>
      </c>
      <c r="HI9" s="50">
        <v>10</v>
      </c>
      <c r="HJ9" s="50">
        <v>9</v>
      </c>
      <c r="HK9" s="50">
        <v>7</v>
      </c>
      <c r="HM9" s="54">
        <f>SUM(CALCULATION!FK9:FM9)</f>
        <v>19</v>
      </c>
      <c r="HN9" s="50">
        <v>1</v>
      </c>
      <c r="HO9" s="50">
        <v>1</v>
      </c>
      <c r="HP9" s="50">
        <v>0</v>
      </c>
      <c r="HR9" s="20">
        <f>SUM(CALCULATION!FO9:FR9)</f>
        <v>166</v>
      </c>
      <c r="HS9" s="50">
        <v>7</v>
      </c>
      <c r="HU9" s="20">
        <f>SUM(CALCULATION!FT9:FW9)</f>
        <v>84</v>
      </c>
      <c r="HV9" s="50">
        <v>17</v>
      </c>
      <c r="HX9" s="20">
        <f>SUM(CALCULATION!FY9:GA9)</f>
        <v>128</v>
      </c>
      <c r="HY9" s="50">
        <v>16</v>
      </c>
      <c r="IA9" s="20">
        <f>SUM(CALCULATION!GD9:GG9)</f>
        <v>39</v>
      </c>
      <c r="IB9" s="50">
        <v>6</v>
      </c>
      <c r="ID9" s="20">
        <f>SUM(CALCULATION!GI9:GL9)</f>
        <v>208</v>
      </c>
      <c r="IE9" s="50">
        <v>7</v>
      </c>
      <c r="IG9" s="20">
        <f>SUM(CALCULATION!GN9:GQ9)</f>
        <v>176</v>
      </c>
      <c r="IH9" s="50">
        <v>13</v>
      </c>
      <c r="IJ9" s="20">
        <f>SUM(CALCULATION!GS9:GV9)</f>
        <v>66</v>
      </c>
      <c r="IK9" s="50">
        <v>4</v>
      </c>
      <c r="IM9" s="20">
        <f>SUM(CALCULATION!GX9:HA9)</f>
        <v>149</v>
      </c>
      <c r="IN9" s="50">
        <v>8</v>
      </c>
      <c r="IP9" s="20">
        <f>SUM(CALCULATION!HC9:HF9)</f>
        <v>26</v>
      </c>
      <c r="IQ9" s="50">
        <v>4</v>
      </c>
      <c r="IS9" s="20">
        <f>SUM(CALCULATION!HH9:HK9)</f>
        <v>165</v>
      </c>
      <c r="IT9" s="50">
        <v>11</v>
      </c>
      <c r="IV9" s="54">
        <f>SUM(CALCULATION!FK9:FM9)</f>
        <v>19</v>
      </c>
      <c r="IW9" s="50">
        <v>1</v>
      </c>
      <c r="IX9" s="50">
        <v>1</v>
      </c>
      <c r="IY9" s="50">
        <v>2</v>
      </c>
      <c r="IZ9" s="21">
        <v>4</v>
      </c>
      <c r="JB9" s="20">
        <f>SUM(CALCULATION!FT9:FW9)</f>
        <v>84</v>
      </c>
      <c r="JC9" s="55">
        <v>23</v>
      </c>
      <c r="JD9" s="56">
        <f t="shared" si="2"/>
        <v>107</v>
      </c>
      <c r="JF9" s="20">
        <f>SUM(CALCULATION!HH9:HK9)</f>
        <v>165</v>
      </c>
      <c r="JG9" s="55">
        <v>11</v>
      </c>
      <c r="JI9" s="20">
        <f>SUM(CALCULATION!HR9:HS9)</f>
        <v>173</v>
      </c>
      <c r="JJ9" s="50">
        <v>7</v>
      </c>
      <c r="JL9" s="20">
        <f>SUM(CALCULATION!HX9:HY9)</f>
        <v>144</v>
      </c>
      <c r="JM9" s="50">
        <v>4</v>
      </c>
      <c r="JO9" s="20">
        <f>SUM(CALCULATION!IA9:IB9)</f>
        <v>45</v>
      </c>
      <c r="JP9" s="50">
        <v>2</v>
      </c>
      <c r="JR9" s="20">
        <f>SUM(CALCULATION!ID9:IE9)</f>
        <v>215</v>
      </c>
      <c r="JS9" s="50">
        <v>5</v>
      </c>
      <c r="JU9" s="20">
        <f>SUM(CALCULATION!IG9:IH9)</f>
        <v>189</v>
      </c>
      <c r="JV9" s="50">
        <v>6</v>
      </c>
      <c r="JX9" s="56">
        <f>SUM(CALCULATION!JB9:JC9)</f>
        <v>107</v>
      </c>
      <c r="JY9" s="50">
        <v>3</v>
      </c>
      <c r="KA9" s="20">
        <f>SUM(CALCULATION!IJ9:IK9)</f>
        <v>70</v>
      </c>
      <c r="KB9" s="50">
        <v>4</v>
      </c>
      <c r="KD9" s="20">
        <f>SUM(CALCULATION!IM9:IN9)</f>
        <v>157</v>
      </c>
      <c r="KE9" s="50">
        <v>5</v>
      </c>
      <c r="KG9" s="20">
        <f>SUM(CALCULATION!IP9:IQ9)</f>
        <v>30</v>
      </c>
      <c r="KH9" s="50">
        <v>1</v>
      </c>
      <c r="KJ9" s="56">
        <f>SUM(CALCULATION!JF9:JG9)</f>
        <v>176</v>
      </c>
      <c r="KK9" s="50">
        <v>4</v>
      </c>
      <c r="KM9" s="20">
        <f>SUM(CALCULATION!IV9:IZ9)</f>
        <v>27</v>
      </c>
      <c r="KN9" s="50">
        <v>1</v>
      </c>
    </row>
    <row r="10" spans="1:300">
      <c r="A10">
        <v>11</v>
      </c>
      <c r="B10">
        <v>7</v>
      </c>
      <c r="C10" s="47">
        <v>7</v>
      </c>
      <c r="D10" s="47">
        <v>6</v>
      </c>
      <c r="H10">
        <v>2</v>
      </c>
      <c r="I10">
        <v>3</v>
      </c>
      <c r="J10">
        <v>13</v>
      </c>
      <c r="K10">
        <v>12</v>
      </c>
      <c r="M10">
        <v>2</v>
      </c>
      <c r="N10">
        <v>1</v>
      </c>
      <c r="O10">
        <v>5</v>
      </c>
      <c r="P10">
        <v>4</v>
      </c>
      <c r="R10" s="21">
        <v>54</v>
      </c>
      <c r="S10" s="47">
        <v>8</v>
      </c>
      <c r="T10" s="47">
        <v>8</v>
      </c>
      <c r="V10" s="21">
        <v>58</v>
      </c>
      <c r="W10" s="47">
        <v>7</v>
      </c>
      <c r="X10" s="47">
        <v>4</v>
      </c>
      <c r="Z10">
        <v>1</v>
      </c>
      <c r="AA10" s="47">
        <v>3</v>
      </c>
      <c r="AB10" s="47">
        <v>2</v>
      </c>
      <c r="AC10" s="47">
        <v>1</v>
      </c>
      <c r="AE10" s="21">
        <v>53</v>
      </c>
      <c r="AF10" s="47">
        <v>11</v>
      </c>
      <c r="AG10" s="47">
        <v>7</v>
      </c>
      <c r="AI10" s="47">
        <v>3</v>
      </c>
      <c r="AJ10" s="47"/>
      <c r="AK10" s="47">
        <v>2</v>
      </c>
      <c r="AL10" s="49">
        <v>3</v>
      </c>
      <c r="AM10" s="49">
        <v>1</v>
      </c>
      <c r="AN10" s="49">
        <v>2</v>
      </c>
      <c r="AO10" s="48">
        <v>1</v>
      </c>
      <c r="AQ10" s="21">
        <v>53</v>
      </c>
      <c r="AR10" s="47">
        <v>6</v>
      </c>
      <c r="AT10" s="21">
        <v>40</v>
      </c>
      <c r="AU10" s="47">
        <v>9</v>
      </c>
      <c r="AV10" s="47">
        <v>5</v>
      </c>
      <c r="AX10" s="21">
        <v>45</v>
      </c>
      <c r="AY10" s="47">
        <v>5</v>
      </c>
      <c r="AZ10" s="47">
        <v>2</v>
      </c>
      <c r="BC10">
        <v>2</v>
      </c>
      <c r="BD10">
        <v>1</v>
      </c>
      <c r="BE10">
        <v>5</v>
      </c>
      <c r="BF10">
        <v>4</v>
      </c>
      <c r="BH10" s="21">
        <v>63</v>
      </c>
      <c r="BI10" s="47">
        <v>8</v>
      </c>
      <c r="BJ10" s="47">
        <v>6</v>
      </c>
      <c r="BL10" s="21">
        <v>11</v>
      </c>
      <c r="BM10" s="47">
        <v>6</v>
      </c>
      <c r="BN10" s="47">
        <v>4</v>
      </c>
      <c r="BP10">
        <v>2</v>
      </c>
      <c r="BQ10">
        <v>1</v>
      </c>
      <c r="BR10">
        <v>5</v>
      </c>
      <c r="BS10">
        <v>4</v>
      </c>
      <c r="BU10" s="21">
        <v>53</v>
      </c>
      <c r="BV10" s="47">
        <v>7</v>
      </c>
      <c r="BW10" s="47">
        <v>7</v>
      </c>
      <c r="BY10" s="50">
        <f>SUM(CALCULATION!BH10:BJ10)</f>
        <v>77</v>
      </c>
      <c r="BZ10">
        <v>11</v>
      </c>
      <c r="CA10">
        <v>13</v>
      </c>
      <c r="CC10" s="50">
        <f>SUM(CALCULATION!AE10:AG10)</f>
        <v>71</v>
      </c>
      <c r="CD10">
        <v>8</v>
      </c>
      <c r="CE10">
        <v>13</v>
      </c>
      <c r="CG10" s="50">
        <f>SUM(CALCULATION!BL10:BN10)</f>
        <v>21</v>
      </c>
      <c r="CH10">
        <v>1</v>
      </c>
      <c r="CI10" s="47">
        <v>8</v>
      </c>
      <c r="CJ10">
        <f t="shared" si="0"/>
        <v>9</v>
      </c>
      <c r="CL10" s="50">
        <f>SUM(CALCULATION!R10:T10)</f>
        <v>70</v>
      </c>
      <c r="CM10">
        <v>12</v>
      </c>
      <c r="CN10">
        <v>18</v>
      </c>
      <c r="CP10" s="50">
        <f>SUM(CALCULATION!AT10:AV10)</f>
        <v>54</v>
      </c>
      <c r="CQ10">
        <v>13</v>
      </c>
      <c r="CR10">
        <v>15</v>
      </c>
      <c r="CT10" s="50">
        <f>SUM(CALCULATION!BP10:BS10)</f>
        <v>12</v>
      </c>
      <c r="CU10">
        <v>7</v>
      </c>
      <c r="CW10" s="50">
        <f>SUM(CALCULATION!BU10:BW10)</f>
        <v>67</v>
      </c>
      <c r="CX10">
        <v>12</v>
      </c>
      <c r="CY10">
        <v>9</v>
      </c>
      <c r="DA10" s="50">
        <f>SUM(CALCULATION!AX10:AZ10)</f>
        <v>52</v>
      </c>
      <c r="DB10">
        <v>4</v>
      </c>
      <c r="DD10" s="50">
        <f>SUM(CALCULATION!Z10:AC10)</f>
        <v>7</v>
      </c>
      <c r="DE10">
        <v>4</v>
      </c>
      <c r="DG10" s="50">
        <f>SUM(CALCULATION!V10:X10)</f>
        <v>69</v>
      </c>
      <c r="DH10" s="51">
        <v>17</v>
      </c>
      <c r="DI10" s="51">
        <v>12</v>
      </c>
      <c r="DM10" s="50">
        <f>SUM(CALCULATION!AI10:AO10)</f>
        <v>12</v>
      </c>
      <c r="DN10">
        <v>5</v>
      </c>
      <c r="DP10" s="50">
        <f>SUM(CALCULATION!CG10:CJ10)</f>
        <v>39</v>
      </c>
      <c r="DQ10">
        <f t="shared" si="1"/>
        <v>121.875</v>
      </c>
      <c r="DS10" s="50">
        <f>SUM(CALCULATION!BL10:BN10)</f>
        <v>21</v>
      </c>
      <c r="DT10">
        <v>1</v>
      </c>
      <c r="DU10">
        <v>8</v>
      </c>
      <c r="DW10" s="52">
        <f>SUM(CALCULATION!CP10:CR10)</f>
        <v>82</v>
      </c>
      <c r="DX10">
        <v>24</v>
      </c>
      <c r="DY10">
        <v>23</v>
      </c>
      <c r="EA10" s="52">
        <f>SUM(CALCULATION!DA10:DB10)</f>
        <v>56</v>
      </c>
      <c r="EB10">
        <v>6</v>
      </c>
      <c r="EC10">
        <v>6</v>
      </c>
      <c r="EE10" s="52">
        <f>SUM(CALCULATION!CW10:CY10)</f>
        <v>88</v>
      </c>
      <c r="EF10">
        <v>13</v>
      </c>
      <c r="EG10">
        <v>9</v>
      </c>
      <c r="EI10" s="52">
        <f>SUM(CALCULATION!CT10:CU10)</f>
        <v>19</v>
      </c>
      <c r="EJ10">
        <v>6</v>
      </c>
      <c r="EK10">
        <v>2</v>
      </c>
      <c r="EM10" s="52">
        <f>SUM(CALCULATION!CL10:CN10)</f>
        <v>100</v>
      </c>
      <c r="EN10">
        <v>25</v>
      </c>
      <c r="EO10">
        <v>16</v>
      </c>
      <c r="EQ10" s="52">
        <f>SUM(CALCULATION!BY10:CA10)</f>
        <v>101</v>
      </c>
      <c r="ER10">
        <v>18</v>
      </c>
      <c r="ES10">
        <v>13</v>
      </c>
      <c r="EU10" s="53">
        <f>SUM(CALCULATION!DS10:DU10)</f>
        <v>30</v>
      </c>
      <c r="EV10">
        <v>8</v>
      </c>
      <c r="EW10">
        <v>6</v>
      </c>
      <c r="EY10" s="52">
        <f>SUM(CALCULATION!CC10:CE10)</f>
        <v>92</v>
      </c>
      <c r="EZ10">
        <v>19</v>
      </c>
      <c r="FA10">
        <v>10</v>
      </c>
      <c r="FC10" s="52">
        <f>SUM(CALCULATION!DM10:DN10)</f>
        <v>17</v>
      </c>
      <c r="FD10">
        <v>4</v>
      </c>
      <c r="FE10">
        <v>3</v>
      </c>
      <c r="FG10" s="52">
        <f>SUM(CALCULATION!DG10:DI10)</f>
        <v>98</v>
      </c>
      <c r="FH10">
        <v>13</v>
      </c>
      <c r="FI10">
        <v>10</v>
      </c>
      <c r="FK10" s="52">
        <f>SUM(CALCULATION!DD10:DE10)</f>
        <v>11</v>
      </c>
      <c r="FL10">
        <v>6</v>
      </c>
      <c r="FM10">
        <v>3</v>
      </c>
      <c r="FO10" s="54">
        <f>SUM(CALCULATION!DW10:DY10)</f>
        <v>129</v>
      </c>
      <c r="FP10" s="50">
        <v>7</v>
      </c>
      <c r="FQ10" s="50">
        <v>11</v>
      </c>
      <c r="FR10" s="50">
        <v>11</v>
      </c>
      <c r="FT10" s="54">
        <f>SUM(CALCULATION!EA10:EC10)</f>
        <v>68</v>
      </c>
      <c r="FU10" s="50">
        <v>4</v>
      </c>
      <c r="FV10" s="50">
        <v>8</v>
      </c>
      <c r="FW10" s="50">
        <v>6</v>
      </c>
      <c r="FY10" s="54">
        <f>SUM(CALCULATION!EE10:EG10)</f>
        <v>110</v>
      </c>
      <c r="FZ10" s="50">
        <v>6</v>
      </c>
      <c r="GA10" s="50">
        <v>13</v>
      </c>
      <c r="GD10" s="54">
        <f>SUM(CALCULATION!EI10:EK10)</f>
        <v>27</v>
      </c>
      <c r="GE10" s="50">
        <v>4</v>
      </c>
      <c r="GF10" s="50">
        <v>6</v>
      </c>
      <c r="GG10" s="50">
        <v>5</v>
      </c>
      <c r="GI10" s="54">
        <f>SUM(CALCULATION!EM10:EO10)</f>
        <v>141</v>
      </c>
      <c r="GJ10" s="50">
        <v>15</v>
      </c>
      <c r="GK10" s="50">
        <v>17</v>
      </c>
      <c r="GL10" s="50">
        <v>15</v>
      </c>
      <c r="GN10" s="54">
        <f>SUM(CALCULATION!EQ10:ES10)</f>
        <v>132</v>
      </c>
      <c r="GO10" s="50">
        <v>10</v>
      </c>
      <c r="GP10" s="50">
        <v>13</v>
      </c>
      <c r="GQ10" s="50">
        <v>9</v>
      </c>
      <c r="GS10" s="54">
        <f>SUM(CALCULATION!EU10:EW10)</f>
        <v>44</v>
      </c>
      <c r="GT10" s="50"/>
      <c r="GU10" s="50">
        <v>24</v>
      </c>
      <c r="GV10" s="50">
        <v>4</v>
      </c>
      <c r="GX10" s="54">
        <f>SUM(CALCULATION!EY10:FA10)</f>
        <v>121</v>
      </c>
      <c r="GY10" s="50">
        <v>4</v>
      </c>
      <c r="GZ10" s="50">
        <v>7</v>
      </c>
      <c r="HA10" s="50">
        <v>5</v>
      </c>
      <c r="HC10" s="54">
        <f>SUM(CALCULATION!FC10:FE10)</f>
        <v>24</v>
      </c>
      <c r="HD10" s="50">
        <v>1</v>
      </c>
      <c r="HE10" s="50">
        <v>3</v>
      </c>
      <c r="HF10" s="50">
        <v>3</v>
      </c>
      <c r="HH10" s="54">
        <f>SUM(CALCULATION!FG10:FI10)</f>
        <v>121</v>
      </c>
      <c r="HI10" s="50">
        <v>7</v>
      </c>
      <c r="HJ10" s="50">
        <v>13</v>
      </c>
      <c r="HK10" s="50">
        <v>4</v>
      </c>
      <c r="HM10" s="54">
        <f>SUM(CALCULATION!FK10:FM10)</f>
        <v>20</v>
      </c>
      <c r="HN10" s="50">
        <v>1</v>
      </c>
      <c r="HO10" s="50">
        <v>2</v>
      </c>
      <c r="HP10" s="50">
        <v>0</v>
      </c>
      <c r="HR10" s="20">
        <f>SUM(CALCULATION!FO10:FR10)</f>
        <v>158</v>
      </c>
      <c r="HS10" s="50">
        <v>7</v>
      </c>
      <c r="HU10" s="20">
        <f>SUM(CALCULATION!FT10:FW10)</f>
        <v>86</v>
      </c>
      <c r="HV10" s="50">
        <v>14</v>
      </c>
      <c r="HX10" s="20">
        <f>SUM(CALCULATION!FY10:GA10)</f>
        <v>129</v>
      </c>
      <c r="HY10" s="50">
        <v>15</v>
      </c>
      <c r="IA10" s="20">
        <f>SUM(CALCULATION!GD10:GG10)</f>
        <v>42</v>
      </c>
      <c r="IB10" s="50">
        <v>6</v>
      </c>
      <c r="ID10" s="20">
        <f>SUM(CALCULATION!GI10:GL10)</f>
        <v>188</v>
      </c>
      <c r="IE10" s="50">
        <v>4</v>
      </c>
      <c r="IG10" s="20">
        <f>SUM(CALCULATION!GN10:GQ10)</f>
        <v>164</v>
      </c>
      <c r="IH10" s="50">
        <v>7</v>
      </c>
      <c r="IJ10" s="20">
        <f>SUM(CALCULATION!GS10:GV10)</f>
        <v>72</v>
      </c>
      <c r="IK10" s="50">
        <v>6</v>
      </c>
      <c r="IM10" s="20">
        <f>SUM(CALCULATION!GX10:HA10)</f>
        <v>137</v>
      </c>
      <c r="IN10" s="50">
        <v>6</v>
      </c>
      <c r="IP10" s="20">
        <f>SUM(CALCULATION!HC10:HF10)</f>
        <v>31</v>
      </c>
      <c r="IQ10" s="50">
        <v>2</v>
      </c>
      <c r="IS10" s="20">
        <f>SUM(CALCULATION!HH10:HK10)</f>
        <v>145</v>
      </c>
      <c r="IT10" s="50">
        <v>13</v>
      </c>
      <c r="IV10" s="54">
        <f>SUM(CALCULATION!FK10:FM10)</f>
        <v>20</v>
      </c>
      <c r="IW10" s="50">
        <v>1</v>
      </c>
      <c r="IX10" s="50">
        <v>2</v>
      </c>
      <c r="IY10" s="50">
        <v>2</v>
      </c>
      <c r="IZ10" s="21">
        <v>4</v>
      </c>
      <c r="JB10" s="20">
        <f>SUM(CALCULATION!FT10:FW10)</f>
        <v>86</v>
      </c>
      <c r="JC10" s="55">
        <v>20</v>
      </c>
      <c r="JD10" s="56">
        <f t="shared" si="2"/>
        <v>106</v>
      </c>
      <c r="JF10" s="20">
        <f>SUM(CALCULATION!HH10:HK10)</f>
        <v>145</v>
      </c>
      <c r="JG10" s="55">
        <v>13</v>
      </c>
      <c r="JI10" s="20">
        <f>SUM(CALCULATION!HR10:HS10)</f>
        <v>165</v>
      </c>
      <c r="JJ10" s="50">
        <v>5</v>
      </c>
      <c r="JL10" s="20">
        <f>SUM(CALCULATION!HX10:HY10)</f>
        <v>144</v>
      </c>
      <c r="JM10" s="50">
        <v>2</v>
      </c>
      <c r="JO10" s="20">
        <f>SUM(CALCULATION!IA10:IB10)</f>
        <v>48</v>
      </c>
      <c r="JP10" s="50">
        <v>0</v>
      </c>
      <c r="JR10" s="20">
        <f>SUM(CALCULATION!ID10:IE10)</f>
        <v>192</v>
      </c>
      <c r="JS10" s="50">
        <v>2</v>
      </c>
      <c r="JU10" s="20">
        <f>SUM(CALCULATION!IG10:IH10)</f>
        <v>171</v>
      </c>
      <c r="JV10" s="50">
        <v>6</v>
      </c>
      <c r="JX10" s="56">
        <f>SUM(CALCULATION!JB10:JC10)</f>
        <v>106</v>
      </c>
      <c r="JY10" s="50">
        <v>3</v>
      </c>
      <c r="KA10" s="20">
        <f>SUM(CALCULATION!IJ10:IK10)</f>
        <v>78</v>
      </c>
      <c r="KB10" s="50">
        <v>4</v>
      </c>
      <c r="KD10" s="20">
        <f>SUM(CALCULATION!IM10:IN10)</f>
        <v>143</v>
      </c>
      <c r="KE10" s="50">
        <v>4</v>
      </c>
      <c r="KG10" s="20">
        <f>SUM(CALCULATION!IP10:IQ10)</f>
        <v>33</v>
      </c>
      <c r="KH10" s="50">
        <v>1</v>
      </c>
      <c r="KJ10" s="56">
        <f>SUM(CALCULATION!JF10:JG10)</f>
        <v>158</v>
      </c>
      <c r="KK10" s="50">
        <v>4</v>
      </c>
      <c r="KM10" s="20">
        <f>SUM(CALCULATION!IV10:IZ10)</f>
        <v>29</v>
      </c>
      <c r="KN10" s="50">
        <v>1</v>
      </c>
    </row>
    <row r="11" spans="1:300">
      <c r="A11">
        <v>14</v>
      </c>
      <c r="B11">
        <v>10</v>
      </c>
      <c r="C11" s="47">
        <v>10</v>
      </c>
      <c r="D11" s="47">
        <v>6</v>
      </c>
      <c r="H11">
        <v>2</v>
      </c>
      <c r="I11">
        <v>1</v>
      </c>
      <c r="J11">
        <v>14</v>
      </c>
      <c r="K11" t="s">
        <v>27</v>
      </c>
      <c r="M11">
        <v>2</v>
      </c>
      <c r="N11">
        <v>2</v>
      </c>
      <c r="O11">
        <v>4</v>
      </c>
      <c r="P11">
        <v>4</v>
      </c>
      <c r="R11" s="21">
        <v>57</v>
      </c>
      <c r="S11" s="47">
        <v>3</v>
      </c>
      <c r="T11" s="47">
        <v>7</v>
      </c>
      <c r="V11" s="21">
        <v>64</v>
      </c>
      <c r="W11" s="47">
        <v>4</v>
      </c>
      <c r="X11" s="47">
        <v>4</v>
      </c>
      <c r="Z11">
        <v>1</v>
      </c>
      <c r="AA11" s="47">
        <v>1</v>
      </c>
      <c r="AB11" s="47">
        <v>2</v>
      </c>
      <c r="AC11" s="47">
        <v>2</v>
      </c>
      <c r="AE11" s="21">
        <v>59</v>
      </c>
      <c r="AF11" s="47">
        <v>5</v>
      </c>
      <c r="AG11" s="47">
        <v>7</v>
      </c>
      <c r="AI11" s="47">
        <v>3</v>
      </c>
      <c r="AJ11" s="47"/>
      <c r="AK11" s="47">
        <v>1</v>
      </c>
      <c r="AL11" s="49">
        <v>3</v>
      </c>
      <c r="AM11" s="49">
        <v>1</v>
      </c>
      <c r="AN11" s="49">
        <v>2</v>
      </c>
      <c r="AO11" s="48">
        <v>0</v>
      </c>
      <c r="AQ11" s="21">
        <v>54</v>
      </c>
      <c r="AR11" s="47">
        <v>2</v>
      </c>
      <c r="AT11" s="21">
        <v>45</v>
      </c>
      <c r="AU11" s="47">
        <v>5</v>
      </c>
      <c r="AV11" s="47">
        <v>5</v>
      </c>
      <c r="AX11" s="21">
        <v>36</v>
      </c>
      <c r="AY11" s="47">
        <v>3</v>
      </c>
      <c r="AZ11" s="47">
        <v>2</v>
      </c>
      <c r="BC11">
        <v>2</v>
      </c>
      <c r="BD11">
        <v>2</v>
      </c>
      <c r="BE11">
        <v>4</v>
      </c>
      <c r="BF11">
        <v>4</v>
      </c>
      <c r="BH11" s="21">
        <v>67</v>
      </c>
      <c r="BI11" s="47">
        <v>5</v>
      </c>
      <c r="BJ11" s="47">
        <v>6</v>
      </c>
      <c r="BL11" s="21">
        <v>11</v>
      </c>
      <c r="BM11" s="47">
        <v>6</v>
      </c>
      <c r="BN11" s="47">
        <v>4</v>
      </c>
      <c r="BP11">
        <v>2</v>
      </c>
      <c r="BQ11">
        <v>2</v>
      </c>
      <c r="BR11">
        <v>4</v>
      </c>
      <c r="BS11">
        <v>4</v>
      </c>
      <c r="BU11" s="21">
        <v>54</v>
      </c>
      <c r="BV11" s="47">
        <v>3</v>
      </c>
      <c r="BW11" s="47">
        <v>6</v>
      </c>
      <c r="BY11" s="50">
        <f>SUM(CALCULATION!BH11:BJ11)</f>
        <v>78</v>
      </c>
      <c r="BZ11">
        <v>12</v>
      </c>
      <c r="CA11">
        <v>15</v>
      </c>
      <c r="CC11" s="50">
        <f>SUM(CALCULATION!AE11:AG11)</f>
        <v>71</v>
      </c>
      <c r="CD11">
        <v>11</v>
      </c>
      <c r="CE11">
        <v>15</v>
      </c>
      <c r="CG11" s="50">
        <f>SUM(CALCULATION!BL11:BN11)</f>
        <v>21</v>
      </c>
      <c r="CH11">
        <v>1</v>
      </c>
      <c r="CI11" s="47">
        <v>8</v>
      </c>
      <c r="CJ11">
        <f t="shared" si="0"/>
        <v>9</v>
      </c>
      <c r="CL11" s="50">
        <f>SUM(CALCULATION!R11:T11)</f>
        <v>67</v>
      </c>
      <c r="CM11">
        <v>12</v>
      </c>
      <c r="CN11">
        <v>18</v>
      </c>
      <c r="CP11" s="50">
        <f>SUM(CALCULATION!AT11:AV11)</f>
        <v>55</v>
      </c>
      <c r="CQ11">
        <v>18</v>
      </c>
      <c r="CR11">
        <v>16</v>
      </c>
      <c r="CT11" s="50">
        <f>SUM(CALCULATION!BP11:BS11)</f>
        <v>12</v>
      </c>
      <c r="CU11">
        <v>7</v>
      </c>
      <c r="CW11" s="50">
        <f>SUM(CALCULATION!BU11:BW11)</f>
        <v>63</v>
      </c>
      <c r="CX11">
        <v>14</v>
      </c>
      <c r="CY11">
        <v>11</v>
      </c>
      <c r="DA11" s="50">
        <f>SUM(CALCULATION!AX11:AZ11)</f>
        <v>41</v>
      </c>
      <c r="DB11">
        <v>6</v>
      </c>
      <c r="DD11" s="50">
        <f>SUM(CALCULATION!Z11:AC11)</f>
        <v>6</v>
      </c>
      <c r="DE11">
        <v>4</v>
      </c>
      <c r="DG11" s="50">
        <f>SUM(CALCULATION!V11:X11)</f>
        <v>72</v>
      </c>
      <c r="DH11" s="51">
        <v>17</v>
      </c>
      <c r="DI11" s="51">
        <v>11</v>
      </c>
      <c r="DM11" s="50">
        <f>SUM(CALCULATION!AI11:AO11)</f>
        <v>10</v>
      </c>
      <c r="DN11">
        <v>5</v>
      </c>
      <c r="DP11" s="50">
        <f>SUM(CALCULATION!CG11:CJ11)</f>
        <v>39</v>
      </c>
      <c r="DQ11">
        <f t="shared" si="1"/>
        <v>121.875</v>
      </c>
      <c r="DS11" s="50">
        <f>SUM(CALCULATION!BL11:BN11)</f>
        <v>21</v>
      </c>
      <c r="DT11">
        <v>1</v>
      </c>
      <c r="DU11">
        <v>8</v>
      </c>
      <c r="DW11" s="52">
        <f>SUM(CALCULATION!CP11:CR11)</f>
        <v>89</v>
      </c>
      <c r="DX11">
        <v>26</v>
      </c>
      <c r="DY11">
        <v>22</v>
      </c>
      <c r="EA11" s="52">
        <f>SUM(CALCULATION!DA11:DB11)</f>
        <v>47</v>
      </c>
      <c r="EB11">
        <v>8</v>
      </c>
      <c r="EC11">
        <v>6</v>
      </c>
      <c r="EE11" s="52">
        <f>SUM(CALCULATION!CW11:CY11)</f>
        <v>88</v>
      </c>
      <c r="EF11">
        <v>15</v>
      </c>
      <c r="EG11">
        <v>9</v>
      </c>
      <c r="EI11" s="52">
        <f>SUM(CALCULATION!CT11:CU11)</f>
        <v>19</v>
      </c>
      <c r="EJ11">
        <v>4</v>
      </c>
      <c r="EK11">
        <v>6</v>
      </c>
      <c r="EM11" s="52">
        <f>SUM(CALCULATION!CL11:CN11)</f>
        <v>97</v>
      </c>
      <c r="EN11">
        <v>26</v>
      </c>
      <c r="EO11">
        <v>21</v>
      </c>
      <c r="EQ11" s="52">
        <f>SUM(CALCULATION!BY11:CA11)</f>
        <v>105</v>
      </c>
      <c r="ER11">
        <v>20</v>
      </c>
      <c r="ES11">
        <v>12</v>
      </c>
      <c r="EU11" s="53">
        <f>SUM(CALCULATION!DS11:DU11)</f>
        <v>30</v>
      </c>
      <c r="EV11">
        <v>8</v>
      </c>
      <c r="EW11">
        <v>6</v>
      </c>
      <c r="EY11" s="52">
        <f>SUM(CALCULATION!CC11:CE11)</f>
        <v>97</v>
      </c>
      <c r="EZ11">
        <v>21</v>
      </c>
      <c r="FA11">
        <v>13</v>
      </c>
      <c r="FC11" s="52">
        <f>SUM(CALCULATION!DM11:DN11)</f>
        <v>15</v>
      </c>
      <c r="FD11">
        <v>5</v>
      </c>
      <c r="FE11">
        <v>2</v>
      </c>
      <c r="FG11" s="52">
        <f>SUM(CALCULATION!DG11:DI11)</f>
        <v>100</v>
      </c>
      <c r="FH11">
        <v>14</v>
      </c>
      <c r="FI11">
        <v>12</v>
      </c>
      <c r="FK11" s="52">
        <f>SUM(CALCULATION!DD11:DE11)</f>
        <v>10</v>
      </c>
      <c r="FL11">
        <v>7</v>
      </c>
      <c r="FM11">
        <v>3</v>
      </c>
      <c r="FO11" s="54">
        <f>SUM(CALCULATION!DW11:DY11)</f>
        <v>137</v>
      </c>
      <c r="FP11" s="50">
        <v>7</v>
      </c>
      <c r="FQ11" s="50">
        <v>16</v>
      </c>
      <c r="FR11" s="50">
        <v>16</v>
      </c>
      <c r="FT11" s="54">
        <f>SUM(CALCULATION!EA11:EC11)</f>
        <v>61</v>
      </c>
      <c r="FU11" s="50">
        <v>4</v>
      </c>
      <c r="FV11" s="50">
        <v>8</v>
      </c>
      <c r="FW11" s="50">
        <v>6</v>
      </c>
      <c r="FY11" s="54">
        <f>SUM(CALCULATION!EE11:EG11)</f>
        <v>112</v>
      </c>
      <c r="FZ11" s="50">
        <v>8</v>
      </c>
      <c r="GA11" s="50">
        <v>15</v>
      </c>
      <c r="GD11" s="54">
        <f>SUM(CALCULATION!EI11:EK11)</f>
        <v>29</v>
      </c>
      <c r="GE11" s="50">
        <v>4</v>
      </c>
      <c r="GF11" s="50">
        <v>6</v>
      </c>
      <c r="GG11" s="50">
        <v>7</v>
      </c>
      <c r="GI11" s="54">
        <f>SUM(CALCULATION!EM11:EO11)</f>
        <v>144</v>
      </c>
      <c r="GJ11" s="50">
        <v>16</v>
      </c>
      <c r="GK11" s="50">
        <v>22</v>
      </c>
      <c r="GL11" s="50">
        <v>14</v>
      </c>
      <c r="GN11" s="54">
        <f>SUM(CALCULATION!EQ11:ES11)</f>
        <v>137</v>
      </c>
      <c r="GO11" s="50">
        <v>12</v>
      </c>
      <c r="GP11" s="50">
        <v>14</v>
      </c>
      <c r="GQ11" s="50">
        <v>11</v>
      </c>
      <c r="GS11" s="54">
        <f>SUM(CALCULATION!EU11:EW11)</f>
        <v>44</v>
      </c>
      <c r="GT11" s="50"/>
      <c r="GU11" s="50">
        <v>24</v>
      </c>
      <c r="GV11" s="50">
        <v>4</v>
      </c>
      <c r="GX11" s="54">
        <f>SUM(CALCULATION!EY11:FA11)</f>
        <v>131</v>
      </c>
      <c r="GY11" s="50">
        <v>6</v>
      </c>
      <c r="GZ11" s="50">
        <v>8</v>
      </c>
      <c r="HA11" s="50">
        <v>8</v>
      </c>
      <c r="HC11" s="54">
        <f>SUM(CALCULATION!FC11:FE11)</f>
        <v>22</v>
      </c>
      <c r="HD11" s="50">
        <v>2</v>
      </c>
      <c r="HE11" s="50">
        <v>4</v>
      </c>
      <c r="HF11" s="50">
        <v>3</v>
      </c>
      <c r="HH11" s="54">
        <f>SUM(CALCULATION!FG11:FI11)</f>
        <v>126</v>
      </c>
      <c r="HI11" s="50">
        <v>10</v>
      </c>
      <c r="HJ11" s="50">
        <v>15</v>
      </c>
      <c r="HK11" s="50">
        <v>7</v>
      </c>
      <c r="HM11" s="54">
        <f>SUM(CALCULATION!FK11:FM11)</f>
        <v>20</v>
      </c>
      <c r="HN11" s="50">
        <v>1</v>
      </c>
      <c r="HO11" s="50">
        <v>2</v>
      </c>
      <c r="HP11" s="50">
        <v>1</v>
      </c>
      <c r="HR11" s="20">
        <f>SUM(CALCULATION!FO11:FR11)</f>
        <v>176</v>
      </c>
      <c r="HS11" s="50">
        <v>7</v>
      </c>
      <c r="HU11" s="20">
        <f>SUM(CALCULATION!FT11:FW11)</f>
        <v>79</v>
      </c>
      <c r="HV11" s="50">
        <v>12</v>
      </c>
      <c r="HX11" s="20">
        <f>SUM(CALCULATION!FY11:GA11)</f>
        <v>135</v>
      </c>
      <c r="HY11" s="50">
        <v>13</v>
      </c>
      <c r="IA11" s="20">
        <f>SUM(CALCULATION!GD11:GG11)</f>
        <v>46</v>
      </c>
      <c r="IB11" s="50">
        <v>4</v>
      </c>
      <c r="ID11" s="20">
        <f>SUM(CALCULATION!GI11:GL11)</f>
        <v>196</v>
      </c>
      <c r="IE11" s="50">
        <v>11</v>
      </c>
      <c r="IG11" s="20">
        <f>SUM(CALCULATION!GN11:GQ11)</f>
        <v>174</v>
      </c>
      <c r="IH11" s="50">
        <v>10</v>
      </c>
      <c r="IJ11" s="20">
        <f>SUM(CALCULATION!GS11:GV11)</f>
        <v>72</v>
      </c>
      <c r="IK11" s="50">
        <v>4</v>
      </c>
      <c r="IM11" s="20">
        <f>SUM(CALCULATION!GX11:HA11)</f>
        <v>153</v>
      </c>
      <c r="IN11" s="50">
        <v>9</v>
      </c>
      <c r="IP11" s="20">
        <f>SUM(CALCULATION!HC11:HF11)</f>
        <v>31</v>
      </c>
      <c r="IQ11" s="50">
        <v>4</v>
      </c>
      <c r="IS11" s="20">
        <f>SUM(CALCULATION!HH11:HK11)</f>
        <v>158</v>
      </c>
      <c r="IT11" s="50">
        <v>10</v>
      </c>
      <c r="IV11" s="54">
        <f>SUM(CALCULATION!FK11:FM11)</f>
        <v>20</v>
      </c>
      <c r="IW11" s="50">
        <v>1</v>
      </c>
      <c r="IX11" s="50">
        <v>2</v>
      </c>
      <c r="IY11" s="50">
        <v>3</v>
      </c>
      <c r="IZ11" s="21">
        <v>4</v>
      </c>
      <c r="JB11" s="20">
        <f>SUM(CALCULATION!FT11:FW11)</f>
        <v>79</v>
      </c>
      <c r="JC11" s="55">
        <v>18</v>
      </c>
      <c r="JD11" s="56">
        <f t="shared" si="2"/>
        <v>97</v>
      </c>
      <c r="JF11" s="20">
        <f>SUM(CALCULATION!HH11:HK11)</f>
        <v>158</v>
      </c>
      <c r="JG11" s="55">
        <v>10</v>
      </c>
      <c r="JI11" s="20">
        <f>SUM(CALCULATION!HR11:HS11)</f>
        <v>183</v>
      </c>
      <c r="JJ11" s="50">
        <v>4</v>
      </c>
      <c r="JL11" s="20">
        <f>SUM(CALCULATION!HX11:HY11)</f>
        <v>148</v>
      </c>
      <c r="JM11" s="50">
        <v>2</v>
      </c>
      <c r="JO11" s="20">
        <f>SUM(CALCULATION!IA11:IB11)</f>
        <v>50</v>
      </c>
      <c r="JP11" s="50">
        <v>2</v>
      </c>
      <c r="JR11" s="20">
        <f>SUM(CALCULATION!ID11:IE11)</f>
        <v>207</v>
      </c>
      <c r="JS11" s="50">
        <v>3</v>
      </c>
      <c r="JU11" s="20">
        <f>SUM(CALCULATION!IG11:IH11)</f>
        <v>184</v>
      </c>
      <c r="JV11" s="50">
        <v>4</v>
      </c>
      <c r="JX11" s="56">
        <f>SUM(CALCULATION!JB11:JC11)</f>
        <v>97</v>
      </c>
      <c r="JY11" s="50">
        <v>3</v>
      </c>
      <c r="KA11" s="20">
        <f>SUM(CALCULATION!IJ11:IK11)</f>
        <v>76</v>
      </c>
      <c r="KB11" s="50">
        <v>2</v>
      </c>
      <c r="KD11" s="20">
        <f>SUM(CALCULATION!IM11:IN11)</f>
        <v>162</v>
      </c>
      <c r="KE11" s="50">
        <v>2</v>
      </c>
      <c r="KG11" s="20">
        <f>SUM(CALCULATION!IP11:IQ11)</f>
        <v>35</v>
      </c>
      <c r="KH11" s="50">
        <v>1</v>
      </c>
      <c r="KJ11" s="56">
        <f>SUM(CALCULATION!JF11:JG11)</f>
        <v>168</v>
      </c>
      <c r="KK11" s="50">
        <v>0</v>
      </c>
      <c r="KM11" s="20">
        <f>SUM(CALCULATION!IV11:IZ11)</f>
        <v>30</v>
      </c>
      <c r="KN11" s="50">
        <v>1</v>
      </c>
    </row>
    <row r="12" spans="1:300">
      <c r="A12">
        <v>12</v>
      </c>
      <c r="B12">
        <v>5</v>
      </c>
      <c r="C12" s="47">
        <v>5</v>
      </c>
      <c r="D12" s="47">
        <v>6</v>
      </c>
      <c r="H12">
        <v>2</v>
      </c>
      <c r="I12">
        <v>3</v>
      </c>
      <c r="J12">
        <v>6</v>
      </c>
      <c r="K12">
        <v>12</v>
      </c>
      <c r="M12">
        <v>2</v>
      </c>
      <c r="N12">
        <v>2</v>
      </c>
      <c r="O12">
        <v>5</v>
      </c>
      <c r="P12">
        <v>5</v>
      </c>
      <c r="R12" s="21">
        <v>62</v>
      </c>
      <c r="S12" s="47">
        <v>5</v>
      </c>
      <c r="T12" s="47">
        <v>9</v>
      </c>
      <c r="V12" s="21">
        <v>64</v>
      </c>
      <c r="W12" s="47">
        <v>6</v>
      </c>
      <c r="X12" s="47">
        <v>4</v>
      </c>
      <c r="Z12">
        <v>1</v>
      </c>
      <c r="AA12" s="47">
        <v>3</v>
      </c>
      <c r="AB12" s="47">
        <v>2</v>
      </c>
      <c r="AC12" s="47">
        <v>2</v>
      </c>
      <c r="AE12" s="21">
        <v>55</v>
      </c>
      <c r="AF12" s="47">
        <v>9</v>
      </c>
      <c r="AG12" s="47">
        <v>6</v>
      </c>
      <c r="AI12" s="47">
        <v>2</v>
      </c>
      <c r="AJ12" s="47"/>
      <c r="AK12" s="47">
        <v>1</v>
      </c>
      <c r="AL12" s="49">
        <v>2</v>
      </c>
      <c r="AM12" s="49">
        <v>1</v>
      </c>
      <c r="AN12" s="49">
        <v>2</v>
      </c>
      <c r="AO12" s="48">
        <v>1</v>
      </c>
      <c r="AQ12" s="21">
        <v>51</v>
      </c>
      <c r="AR12" s="47">
        <v>5</v>
      </c>
      <c r="AT12" s="21">
        <v>40</v>
      </c>
      <c r="AU12" s="47">
        <v>7</v>
      </c>
      <c r="AV12" s="47">
        <v>6</v>
      </c>
      <c r="AX12" s="21">
        <v>36</v>
      </c>
      <c r="AY12" s="47">
        <v>5</v>
      </c>
      <c r="AZ12" s="47">
        <v>2</v>
      </c>
      <c r="BC12">
        <v>2</v>
      </c>
      <c r="BD12">
        <v>2</v>
      </c>
      <c r="BE12">
        <v>5</v>
      </c>
      <c r="BF12">
        <v>5</v>
      </c>
      <c r="BH12" s="21">
        <v>61</v>
      </c>
      <c r="BI12" s="47">
        <v>7</v>
      </c>
      <c r="BJ12" s="47">
        <v>6</v>
      </c>
      <c r="BL12" s="21">
        <v>10</v>
      </c>
      <c r="BM12" s="47">
        <v>6</v>
      </c>
      <c r="BN12" s="47">
        <v>4</v>
      </c>
      <c r="BP12">
        <v>2</v>
      </c>
      <c r="BQ12">
        <v>2</v>
      </c>
      <c r="BR12">
        <v>5</v>
      </c>
      <c r="BS12">
        <v>5</v>
      </c>
      <c r="BU12" s="21">
        <v>51</v>
      </c>
      <c r="BV12" s="47">
        <v>6</v>
      </c>
      <c r="BW12" s="47">
        <v>7</v>
      </c>
      <c r="BY12" s="50">
        <f>SUM(CALCULATION!BH12:BJ12)</f>
        <v>74</v>
      </c>
      <c r="BZ12">
        <v>11</v>
      </c>
      <c r="CA12">
        <v>15</v>
      </c>
      <c r="CC12" s="50">
        <f>SUM(CALCULATION!AE12:AG12)</f>
        <v>70</v>
      </c>
      <c r="CD12">
        <v>12</v>
      </c>
      <c r="CE12">
        <v>14</v>
      </c>
      <c r="CG12" s="50">
        <f>SUM(CALCULATION!BL12:BN12)</f>
        <v>20</v>
      </c>
      <c r="CH12">
        <v>1</v>
      </c>
      <c r="CI12" s="47">
        <v>8</v>
      </c>
      <c r="CJ12">
        <f t="shared" si="0"/>
        <v>9</v>
      </c>
      <c r="CL12" s="50">
        <f>SUM(CALCULATION!R12:T12)</f>
        <v>76</v>
      </c>
      <c r="CM12">
        <v>12</v>
      </c>
      <c r="CN12">
        <v>20</v>
      </c>
      <c r="CP12" s="50">
        <v>63</v>
      </c>
      <c r="CQ12">
        <v>17</v>
      </c>
      <c r="CR12">
        <v>15</v>
      </c>
      <c r="CT12" s="50">
        <f>SUM(CALCULATION!BP12:BS12)</f>
        <v>14</v>
      </c>
      <c r="CU12">
        <v>7</v>
      </c>
      <c r="CW12" s="50">
        <f>SUM(CALCULATION!BU12:BW12)</f>
        <v>64</v>
      </c>
      <c r="CX12">
        <v>15</v>
      </c>
      <c r="CY12">
        <v>10</v>
      </c>
      <c r="DA12" s="50">
        <f>SUM(CALCULATION!AX12:AZ12)</f>
        <v>43</v>
      </c>
      <c r="DB12">
        <v>6</v>
      </c>
      <c r="DD12" s="50">
        <f>SUM(CALCULATION!Z12:AC12)</f>
        <v>8</v>
      </c>
      <c r="DE12">
        <v>4</v>
      </c>
      <c r="DG12" s="50">
        <f>SUM(CALCULATION!V12:X12)</f>
        <v>74</v>
      </c>
      <c r="DH12" s="51">
        <v>17</v>
      </c>
      <c r="DI12" s="51">
        <v>12</v>
      </c>
      <c r="DM12" s="50">
        <f>SUM(CALCULATION!AI12:AO12)</f>
        <v>9</v>
      </c>
      <c r="DN12">
        <v>5</v>
      </c>
      <c r="DP12" s="50">
        <f>SUM(CALCULATION!CG12:CJ12)</f>
        <v>38</v>
      </c>
      <c r="DQ12">
        <f t="shared" si="1"/>
        <v>118.75</v>
      </c>
      <c r="DS12" s="50">
        <f>SUM(CALCULATION!BL12:BN12)</f>
        <v>20</v>
      </c>
      <c r="DT12">
        <v>1</v>
      </c>
      <c r="DU12">
        <v>8</v>
      </c>
      <c r="DW12" s="52">
        <f>SUM(CALCULATION!CP12:CR12)</f>
        <v>95</v>
      </c>
      <c r="DX12">
        <v>23</v>
      </c>
      <c r="DY12">
        <v>20</v>
      </c>
      <c r="EA12" s="52">
        <f>SUM(CALCULATION!DA12:DB12)</f>
        <v>49</v>
      </c>
      <c r="EB12">
        <v>8</v>
      </c>
      <c r="EC12">
        <v>6</v>
      </c>
      <c r="EE12" s="52">
        <f>SUM(CALCULATION!CW12:CY12)</f>
        <v>89</v>
      </c>
      <c r="EF12">
        <v>16</v>
      </c>
      <c r="EG12">
        <v>9</v>
      </c>
      <c r="EI12" s="52">
        <f>SUM(CALCULATION!CT12:CU12)</f>
        <v>21</v>
      </c>
      <c r="EJ12">
        <v>6</v>
      </c>
      <c r="EK12">
        <v>6</v>
      </c>
      <c r="EM12" s="52">
        <f>SUM(CALCULATION!CL12:CN12)</f>
        <v>108</v>
      </c>
      <c r="EN12">
        <v>26</v>
      </c>
      <c r="EO12">
        <v>20</v>
      </c>
      <c r="EQ12" s="52">
        <f>SUM(CALCULATION!BY12:CA12)</f>
        <v>100</v>
      </c>
      <c r="ER12">
        <v>20</v>
      </c>
      <c r="ES12">
        <v>13</v>
      </c>
      <c r="EU12" s="53">
        <f>SUM(CALCULATION!DS12:DU12)</f>
        <v>29</v>
      </c>
      <c r="EV12">
        <v>8</v>
      </c>
      <c r="EW12">
        <v>6</v>
      </c>
      <c r="EY12" s="52">
        <f>SUM(CALCULATION!CC12:CE12)</f>
        <v>96</v>
      </c>
      <c r="EZ12">
        <v>22</v>
      </c>
      <c r="FA12">
        <v>14</v>
      </c>
      <c r="FC12" s="52">
        <f>SUM(CALCULATION!DM12:DN12)</f>
        <v>14</v>
      </c>
      <c r="FD12">
        <v>5</v>
      </c>
      <c r="FE12">
        <v>2</v>
      </c>
      <c r="FG12" s="52">
        <f>SUM(CALCULATION!DG12:DI12)</f>
        <v>103</v>
      </c>
      <c r="FH12">
        <v>10</v>
      </c>
      <c r="FI12">
        <v>13</v>
      </c>
      <c r="FK12" s="52">
        <f>SUM(CALCULATION!DD12:DE12)</f>
        <v>12</v>
      </c>
      <c r="FL12">
        <v>7</v>
      </c>
      <c r="FM12">
        <v>3</v>
      </c>
      <c r="FO12" s="54">
        <f>SUM(CALCULATION!DW12:DY12)</f>
        <v>138</v>
      </c>
      <c r="FP12" s="50">
        <v>6</v>
      </c>
      <c r="FQ12" s="50">
        <v>12</v>
      </c>
      <c r="FR12" s="50">
        <v>12</v>
      </c>
      <c r="FT12" s="54">
        <f>SUM(CALCULATION!EA12:EC12)</f>
        <v>63</v>
      </c>
      <c r="FU12" s="50">
        <v>4</v>
      </c>
      <c r="FV12" s="50">
        <v>8</v>
      </c>
      <c r="FW12" s="50">
        <v>4</v>
      </c>
      <c r="FY12" s="54">
        <f>SUM(CALCULATION!EE12:EG12)</f>
        <v>114</v>
      </c>
      <c r="FZ12" s="50">
        <v>8</v>
      </c>
      <c r="GA12" s="50">
        <v>13</v>
      </c>
      <c r="GD12" s="54">
        <f>SUM(CALCULATION!EI12:EK12)</f>
        <v>33</v>
      </c>
      <c r="GE12" s="50">
        <v>4</v>
      </c>
      <c r="GF12" s="50">
        <v>6</v>
      </c>
      <c r="GG12" s="50">
        <v>7</v>
      </c>
      <c r="GI12" s="54">
        <f>SUM(CALCULATION!EM12:EO12)</f>
        <v>154</v>
      </c>
      <c r="GJ12" s="50">
        <v>16</v>
      </c>
      <c r="GK12" s="50">
        <v>22</v>
      </c>
      <c r="GL12" s="50">
        <v>20</v>
      </c>
      <c r="GN12" s="54">
        <f>SUM(CALCULATION!EQ12:ES12)</f>
        <v>133</v>
      </c>
      <c r="GO12" s="50">
        <v>13</v>
      </c>
      <c r="GP12" s="50">
        <v>13</v>
      </c>
      <c r="GQ12" s="50">
        <v>11</v>
      </c>
      <c r="GS12" s="54">
        <f>SUM(CALCULATION!EU12:EW12)</f>
        <v>43</v>
      </c>
      <c r="GT12" s="50"/>
      <c r="GU12" s="50">
        <v>24</v>
      </c>
      <c r="GV12" s="50">
        <v>4</v>
      </c>
      <c r="GX12" s="54">
        <f>SUM(CALCULATION!EY12:FA12)</f>
        <v>132</v>
      </c>
      <c r="GY12" s="50">
        <v>5</v>
      </c>
      <c r="GZ12" s="50">
        <v>8</v>
      </c>
      <c r="HA12" s="50">
        <v>8</v>
      </c>
      <c r="HC12" s="54">
        <f>SUM(CALCULATION!FC12:FE12)</f>
        <v>21</v>
      </c>
      <c r="HD12" s="50">
        <v>2</v>
      </c>
      <c r="HE12" s="50">
        <v>4</v>
      </c>
      <c r="HF12" s="50">
        <v>4</v>
      </c>
      <c r="HH12" s="54">
        <f>SUM(CALCULATION!FG12:FI12)</f>
        <v>126</v>
      </c>
      <c r="HI12" s="50">
        <v>9</v>
      </c>
      <c r="HJ12" s="50">
        <v>13</v>
      </c>
      <c r="HK12" s="50">
        <v>7</v>
      </c>
      <c r="HM12" s="54">
        <f>SUM(CALCULATION!FK12:FM12)</f>
        <v>22</v>
      </c>
      <c r="HN12" s="50">
        <v>1</v>
      </c>
      <c r="HO12" s="50">
        <v>2</v>
      </c>
      <c r="HP12" s="50">
        <v>1</v>
      </c>
      <c r="HR12" s="20">
        <f>SUM(CALCULATION!FO12:FR12)</f>
        <v>168</v>
      </c>
      <c r="HS12" s="50">
        <v>9</v>
      </c>
      <c r="HU12" s="20">
        <f>SUM(CALCULATION!FT12:FW12)</f>
        <v>79</v>
      </c>
      <c r="HV12" s="50">
        <v>15</v>
      </c>
      <c r="HX12" s="20">
        <f>SUM(CALCULATION!FY12:GA12)</f>
        <v>135</v>
      </c>
      <c r="HY12" s="50">
        <v>14</v>
      </c>
      <c r="IA12" s="20">
        <f>SUM(CALCULATION!GD12:GG12)</f>
        <v>50</v>
      </c>
      <c r="IB12" s="50">
        <v>4</v>
      </c>
      <c r="ID12" s="20">
        <f>SUM(CALCULATION!GI12:GL12)</f>
        <v>212</v>
      </c>
      <c r="IE12" s="50">
        <v>9</v>
      </c>
      <c r="IG12" s="20">
        <f>SUM(CALCULATION!GN12:GQ12)</f>
        <v>170</v>
      </c>
      <c r="IH12" s="50">
        <v>12</v>
      </c>
      <c r="IJ12" s="20">
        <f>SUM(CALCULATION!GS12:GV12)</f>
        <v>71</v>
      </c>
      <c r="IK12" s="50">
        <v>6</v>
      </c>
      <c r="IM12" s="20">
        <f>SUM(CALCULATION!GX12:HA12)</f>
        <v>153</v>
      </c>
      <c r="IN12" s="50">
        <v>9</v>
      </c>
      <c r="IP12" s="20">
        <f>SUM(CALCULATION!HC12:HF12)</f>
        <v>31</v>
      </c>
      <c r="IQ12" s="50">
        <v>4</v>
      </c>
      <c r="IS12" s="20">
        <f>SUM(CALCULATION!HH12:HK12)</f>
        <v>155</v>
      </c>
      <c r="IT12" s="50">
        <v>12</v>
      </c>
      <c r="IV12" s="54">
        <f>SUM(CALCULATION!FK12:FM12)</f>
        <v>22</v>
      </c>
      <c r="IW12" s="50">
        <v>1</v>
      </c>
      <c r="IX12" s="50">
        <v>2</v>
      </c>
      <c r="IY12" s="50">
        <v>3</v>
      </c>
      <c r="IZ12" s="21">
        <v>4</v>
      </c>
      <c r="JB12" s="20">
        <f>SUM(CALCULATION!FT12:FW12)</f>
        <v>79</v>
      </c>
      <c r="JC12" s="55">
        <v>21</v>
      </c>
      <c r="JD12" s="56">
        <f t="shared" si="2"/>
        <v>100</v>
      </c>
      <c r="JF12" s="20">
        <f>SUM(CALCULATION!HH12:HK12)</f>
        <v>155</v>
      </c>
      <c r="JG12" s="55">
        <v>12</v>
      </c>
      <c r="JI12" s="20">
        <f>SUM(CALCULATION!HR12:HS12)</f>
        <v>177</v>
      </c>
      <c r="JJ12" s="50">
        <v>5</v>
      </c>
      <c r="JL12" s="20">
        <f>SUM(CALCULATION!HX12:HY12)</f>
        <v>149</v>
      </c>
      <c r="JM12" s="50">
        <v>1</v>
      </c>
      <c r="JO12" s="20">
        <f>SUM(CALCULATION!IA12:IB12)</f>
        <v>54</v>
      </c>
      <c r="JP12" s="50">
        <v>0</v>
      </c>
      <c r="JR12" s="20">
        <f>SUM(CALCULATION!ID12:IE12)</f>
        <v>221</v>
      </c>
      <c r="JS12" s="50">
        <v>3</v>
      </c>
      <c r="JU12" s="20">
        <f>SUM(CALCULATION!IG12:IH12)</f>
        <v>182</v>
      </c>
      <c r="JV12" s="50">
        <v>6</v>
      </c>
      <c r="JX12" s="56">
        <f>SUM(CALCULATION!JB12:JC12)</f>
        <v>100</v>
      </c>
      <c r="JY12" s="50">
        <v>3</v>
      </c>
      <c r="KA12" s="20">
        <f>SUM(CALCULATION!IJ12:IK12)</f>
        <v>77</v>
      </c>
      <c r="KB12" s="50">
        <v>4</v>
      </c>
      <c r="KD12" s="20">
        <f>SUM(CALCULATION!IM12:IN12)</f>
        <v>162</v>
      </c>
      <c r="KE12" s="50">
        <v>3</v>
      </c>
      <c r="KG12" s="20">
        <f>SUM(CALCULATION!IP12:IQ12)</f>
        <v>35</v>
      </c>
      <c r="KH12" s="50">
        <v>1</v>
      </c>
      <c r="KJ12" s="56">
        <f>SUM(CALCULATION!JF12:JG12)</f>
        <v>167</v>
      </c>
      <c r="KK12" s="50">
        <v>4</v>
      </c>
      <c r="KM12" s="20">
        <f>SUM(CALCULATION!IV12:IZ12)</f>
        <v>32</v>
      </c>
      <c r="KN12" s="50">
        <v>1</v>
      </c>
    </row>
    <row r="13" spans="1:300">
      <c r="A13">
        <v>11</v>
      </c>
      <c r="B13">
        <v>6</v>
      </c>
      <c r="C13" s="47">
        <v>7</v>
      </c>
      <c r="D13" s="47">
        <v>5</v>
      </c>
      <c r="H13">
        <v>2</v>
      </c>
      <c r="I13">
        <v>1</v>
      </c>
      <c r="J13">
        <v>9</v>
      </c>
      <c r="K13">
        <v>8</v>
      </c>
      <c r="M13">
        <v>2</v>
      </c>
      <c r="N13">
        <v>2</v>
      </c>
      <c r="O13">
        <v>5</v>
      </c>
      <c r="P13">
        <v>5</v>
      </c>
      <c r="R13" s="21">
        <v>53</v>
      </c>
      <c r="S13" s="47">
        <v>7</v>
      </c>
      <c r="T13" s="47">
        <v>3</v>
      </c>
      <c r="V13" s="21">
        <v>65</v>
      </c>
      <c r="W13" s="47">
        <v>4</v>
      </c>
      <c r="X13" s="47">
        <v>3</v>
      </c>
      <c r="Z13">
        <v>1</v>
      </c>
      <c r="AA13" s="47">
        <v>3</v>
      </c>
      <c r="AB13" s="47">
        <v>2</v>
      </c>
      <c r="AC13" s="47">
        <v>1</v>
      </c>
      <c r="AE13" s="21">
        <v>52</v>
      </c>
      <c r="AF13" s="47">
        <v>9</v>
      </c>
      <c r="AG13" s="47">
        <v>6</v>
      </c>
      <c r="AI13" s="47">
        <v>3</v>
      </c>
      <c r="AJ13" s="47"/>
      <c r="AK13" s="47">
        <v>2</v>
      </c>
      <c r="AL13" s="49">
        <v>2</v>
      </c>
      <c r="AM13" s="49">
        <v>3</v>
      </c>
      <c r="AN13" s="49">
        <v>3</v>
      </c>
      <c r="AO13" s="48">
        <v>1</v>
      </c>
      <c r="AQ13" s="21">
        <v>56</v>
      </c>
      <c r="AR13" s="47">
        <v>5</v>
      </c>
      <c r="AT13" s="21">
        <v>40</v>
      </c>
      <c r="AU13" s="47">
        <v>8</v>
      </c>
      <c r="AV13" s="47">
        <v>5</v>
      </c>
      <c r="AX13" s="21">
        <v>35</v>
      </c>
      <c r="AY13" s="47">
        <v>5</v>
      </c>
      <c r="AZ13" s="47">
        <v>2</v>
      </c>
      <c r="BC13">
        <v>2</v>
      </c>
      <c r="BD13">
        <v>2</v>
      </c>
      <c r="BE13">
        <v>5</v>
      </c>
      <c r="BF13">
        <v>5</v>
      </c>
      <c r="BH13" s="21">
        <v>64</v>
      </c>
      <c r="BI13" s="47">
        <v>8</v>
      </c>
      <c r="BJ13" s="47">
        <v>5</v>
      </c>
      <c r="BL13" s="21">
        <v>13</v>
      </c>
      <c r="BM13" s="47">
        <v>4</v>
      </c>
      <c r="BN13" s="47">
        <v>2</v>
      </c>
      <c r="BP13">
        <v>2</v>
      </c>
      <c r="BQ13">
        <v>2</v>
      </c>
      <c r="BR13">
        <v>5</v>
      </c>
      <c r="BS13">
        <v>5</v>
      </c>
      <c r="BU13" s="21">
        <v>56</v>
      </c>
      <c r="BV13" s="47">
        <v>5</v>
      </c>
      <c r="BW13" s="47">
        <v>6</v>
      </c>
      <c r="BY13" s="50">
        <f>SUM(CALCULATION!BH13:BJ13)</f>
        <v>77</v>
      </c>
      <c r="BZ13">
        <v>10</v>
      </c>
      <c r="CA13">
        <v>12</v>
      </c>
      <c r="CC13" s="50">
        <f>SUM(CALCULATION!AE13:AG13)</f>
        <v>67</v>
      </c>
      <c r="CD13">
        <v>5</v>
      </c>
      <c r="CE13">
        <v>11</v>
      </c>
      <c r="CG13" s="50">
        <f>SUM(CALCULATION!BL13:BN13)</f>
        <v>19</v>
      </c>
      <c r="CH13">
        <v>1</v>
      </c>
      <c r="CI13" s="47">
        <v>6</v>
      </c>
      <c r="CJ13">
        <f t="shared" si="0"/>
        <v>7</v>
      </c>
      <c r="CL13" s="50">
        <f>SUM(CALCULATION!R13:T13)</f>
        <v>63</v>
      </c>
      <c r="CM13">
        <v>8</v>
      </c>
      <c r="CN13">
        <v>16</v>
      </c>
      <c r="CP13" s="50">
        <v>63</v>
      </c>
      <c r="CQ13">
        <v>16</v>
      </c>
      <c r="CR13">
        <v>15</v>
      </c>
      <c r="CT13" s="50">
        <f>SUM(CALCULATION!BP13:BS13)</f>
        <v>14</v>
      </c>
      <c r="CU13">
        <v>7</v>
      </c>
      <c r="CW13" s="50">
        <f>SUM(CALCULATION!BU13:BW13)</f>
        <v>67</v>
      </c>
      <c r="CX13">
        <v>10</v>
      </c>
      <c r="CY13">
        <v>10</v>
      </c>
      <c r="DA13" s="50">
        <f>SUM(CALCULATION!AX13:AZ13)</f>
        <v>42</v>
      </c>
      <c r="DB13">
        <v>6</v>
      </c>
      <c r="DD13" s="50">
        <f>SUM(CALCULATION!Z13:AC13)</f>
        <v>7</v>
      </c>
      <c r="DE13">
        <v>4</v>
      </c>
      <c r="DG13" s="50">
        <f>SUM(CALCULATION!V13:X13)</f>
        <v>72</v>
      </c>
      <c r="DH13" s="51">
        <v>17</v>
      </c>
      <c r="DI13" s="51">
        <v>11</v>
      </c>
      <c r="DM13" s="50">
        <f>SUM(CALCULATION!AI13:AO13)</f>
        <v>14</v>
      </c>
      <c r="DN13">
        <v>4</v>
      </c>
      <c r="DP13" s="50">
        <f>SUM(CALCULATION!CG13:CJ13)</f>
        <v>33</v>
      </c>
      <c r="DQ13">
        <f t="shared" si="1"/>
        <v>103.125</v>
      </c>
      <c r="DS13" s="50">
        <f>SUM(CALCULATION!BL13:BN13)</f>
        <v>19</v>
      </c>
      <c r="DT13">
        <v>1</v>
      </c>
      <c r="DU13">
        <v>6</v>
      </c>
      <c r="DW13" s="52">
        <f>SUM(CALCULATION!CP13:CR13)</f>
        <v>94</v>
      </c>
      <c r="DX13">
        <v>25</v>
      </c>
      <c r="DY13">
        <v>17</v>
      </c>
      <c r="EA13" s="52">
        <f>SUM(CALCULATION!DA13:DB13)</f>
        <v>48</v>
      </c>
      <c r="EB13">
        <v>8</v>
      </c>
      <c r="EC13">
        <v>6</v>
      </c>
      <c r="EE13" s="52">
        <f>SUM(CALCULATION!CW13:CY13)</f>
        <v>87</v>
      </c>
      <c r="EF13">
        <v>14</v>
      </c>
      <c r="EG13">
        <v>10</v>
      </c>
      <c r="EI13" s="52">
        <f>SUM(CALCULATION!CT13:CU13)</f>
        <v>21</v>
      </c>
      <c r="EJ13">
        <v>6</v>
      </c>
      <c r="EK13">
        <v>6</v>
      </c>
      <c r="EM13" s="52">
        <f>SUM(CALCULATION!CL13:CN13)</f>
        <v>87</v>
      </c>
      <c r="EN13">
        <v>25</v>
      </c>
      <c r="EO13">
        <v>21</v>
      </c>
      <c r="EQ13" s="52">
        <f>SUM(CALCULATION!BY13:CA13)</f>
        <v>99</v>
      </c>
      <c r="ER13">
        <v>18</v>
      </c>
      <c r="ES13">
        <v>13</v>
      </c>
      <c r="EU13" s="53">
        <f>SUM(CALCULATION!DS13:DU13)</f>
        <v>26</v>
      </c>
      <c r="EV13">
        <v>8</v>
      </c>
      <c r="EW13">
        <v>6</v>
      </c>
      <c r="EY13" s="52">
        <f>SUM(CALCULATION!CC13:CE13)</f>
        <v>83</v>
      </c>
      <c r="EZ13">
        <v>19</v>
      </c>
      <c r="FA13">
        <v>11</v>
      </c>
      <c r="FC13" s="52">
        <f>SUM(CALCULATION!DM13:DN13)</f>
        <v>18</v>
      </c>
      <c r="FD13">
        <v>4</v>
      </c>
      <c r="FE13">
        <v>2</v>
      </c>
      <c r="FG13" s="52">
        <f>SUM(CALCULATION!DG13:DI13)</f>
        <v>100</v>
      </c>
      <c r="FH13">
        <v>14</v>
      </c>
      <c r="FI13">
        <v>12</v>
      </c>
      <c r="FK13" s="52">
        <f>SUM(CALCULATION!DD13:DE13)</f>
        <v>11</v>
      </c>
      <c r="FL13">
        <v>6</v>
      </c>
      <c r="FM13">
        <v>3</v>
      </c>
      <c r="FO13" s="54">
        <f>SUM(CALCULATION!DW13:DY13)</f>
        <v>136</v>
      </c>
      <c r="FP13" s="50">
        <v>6</v>
      </c>
      <c r="FQ13" s="50">
        <v>12</v>
      </c>
      <c r="FR13" s="50">
        <v>12</v>
      </c>
      <c r="FT13" s="54">
        <f>SUM(CALCULATION!EA13:EC13)</f>
        <v>62</v>
      </c>
      <c r="FU13" s="50">
        <v>4</v>
      </c>
      <c r="FV13" s="50">
        <v>6</v>
      </c>
      <c r="FW13" s="50">
        <v>6</v>
      </c>
      <c r="FY13" s="54">
        <f>SUM(CALCULATION!EE13:EG13)</f>
        <v>111</v>
      </c>
      <c r="FZ13" s="50">
        <v>8</v>
      </c>
      <c r="GA13" s="50">
        <v>12</v>
      </c>
      <c r="GD13" s="54">
        <f>SUM(CALCULATION!EI13:EK13)</f>
        <v>33</v>
      </c>
      <c r="GE13" s="50">
        <v>4</v>
      </c>
      <c r="GF13" s="50">
        <v>4</v>
      </c>
      <c r="GG13" s="50">
        <v>4</v>
      </c>
      <c r="GI13" s="54">
        <f>SUM(CALCULATION!EM13:EO13)</f>
        <v>133</v>
      </c>
      <c r="GJ13" s="50">
        <v>13</v>
      </c>
      <c r="GK13" s="50">
        <v>18</v>
      </c>
      <c r="GL13" s="50">
        <v>18</v>
      </c>
      <c r="GN13" s="54">
        <f>SUM(CALCULATION!EQ13:ES13)</f>
        <v>130</v>
      </c>
      <c r="GO13" s="50">
        <v>12</v>
      </c>
      <c r="GP13" s="50">
        <v>8</v>
      </c>
      <c r="GQ13" s="50">
        <v>11</v>
      </c>
      <c r="GS13" s="54">
        <f>SUM(CALCULATION!EU13:EW13)</f>
        <v>40</v>
      </c>
      <c r="GT13" s="50"/>
      <c r="GU13" s="50">
        <v>22</v>
      </c>
      <c r="GV13" s="50">
        <v>4</v>
      </c>
      <c r="GX13" s="54">
        <f>SUM(CALCULATION!EY13:FA13)</f>
        <v>113</v>
      </c>
      <c r="GY13" s="50">
        <v>4</v>
      </c>
      <c r="GZ13" s="50">
        <v>7</v>
      </c>
      <c r="HA13" s="50">
        <v>6</v>
      </c>
      <c r="HC13" s="54">
        <f>SUM(CALCULATION!FC13:FE13)</f>
        <v>24</v>
      </c>
      <c r="HD13" s="50">
        <v>1</v>
      </c>
      <c r="HE13" s="50">
        <v>3</v>
      </c>
      <c r="HF13" s="50">
        <v>3</v>
      </c>
      <c r="HH13" s="54">
        <f>SUM(CALCULATION!FG13:FI13)</f>
        <v>126</v>
      </c>
      <c r="HI13" s="50">
        <v>5</v>
      </c>
      <c r="HJ13" s="50">
        <v>11</v>
      </c>
      <c r="HK13" s="50">
        <v>6</v>
      </c>
      <c r="HM13" s="54">
        <f>SUM(CALCULATION!FK13:FM13)</f>
        <v>20</v>
      </c>
      <c r="HN13" s="50">
        <v>0</v>
      </c>
      <c r="HO13" s="50">
        <v>2</v>
      </c>
      <c r="HP13" s="50">
        <v>0</v>
      </c>
      <c r="HR13" s="20">
        <f>SUM(CALCULATION!FO13:FR13)</f>
        <v>166</v>
      </c>
      <c r="HS13" s="50">
        <v>6</v>
      </c>
      <c r="HU13" s="20">
        <f>SUM(CALCULATION!FT13:FW13)</f>
        <v>78</v>
      </c>
      <c r="HV13" s="50">
        <v>16</v>
      </c>
      <c r="HX13" s="20">
        <f>SUM(CALCULATION!FY13:GA13)</f>
        <v>131</v>
      </c>
      <c r="HY13" s="50">
        <v>17</v>
      </c>
      <c r="IA13" s="20">
        <f>SUM(CALCULATION!GD13:GG13)</f>
        <v>45</v>
      </c>
      <c r="IB13" s="50">
        <v>6</v>
      </c>
      <c r="ID13" s="20">
        <f>SUM(CALCULATION!GI13:GL13)</f>
        <v>182</v>
      </c>
      <c r="IE13" s="50">
        <v>7</v>
      </c>
      <c r="IG13" s="20">
        <f>SUM(CALCULATION!GN13:GQ13)</f>
        <v>161</v>
      </c>
      <c r="IH13" s="50">
        <v>12</v>
      </c>
      <c r="IJ13" s="20">
        <f>SUM(CALCULATION!GS13:GV13)</f>
        <v>66</v>
      </c>
      <c r="IK13" s="50">
        <v>6</v>
      </c>
      <c r="IM13" s="20">
        <f>SUM(CALCULATION!GX13:HA13)</f>
        <v>130</v>
      </c>
      <c r="IN13" s="50">
        <v>9</v>
      </c>
      <c r="IP13" s="20">
        <f>SUM(CALCULATION!HC13:HF13)</f>
        <v>31</v>
      </c>
      <c r="IQ13" s="50">
        <v>4</v>
      </c>
      <c r="IS13" s="20">
        <f>SUM(CALCULATION!HH13:HK13)</f>
        <v>148</v>
      </c>
      <c r="IT13" s="50">
        <v>13</v>
      </c>
      <c r="IV13" s="54">
        <f>SUM(CALCULATION!FK13:FM13)</f>
        <v>20</v>
      </c>
      <c r="IW13" s="50">
        <v>0</v>
      </c>
      <c r="IX13" s="50">
        <v>2</v>
      </c>
      <c r="IY13" s="50">
        <v>2</v>
      </c>
      <c r="IZ13" s="21">
        <v>4</v>
      </c>
      <c r="JB13" s="20">
        <f>SUM(CALCULATION!FT13:FW13)</f>
        <v>78</v>
      </c>
      <c r="JC13" s="55">
        <v>22</v>
      </c>
      <c r="JD13" s="56">
        <f t="shared" si="2"/>
        <v>100</v>
      </c>
      <c r="JF13" s="20">
        <f>SUM(CALCULATION!HH13:HK13)</f>
        <v>148</v>
      </c>
      <c r="JG13" s="55">
        <v>13</v>
      </c>
      <c r="JI13" s="20">
        <f>SUM(CALCULATION!HR13:HS13)</f>
        <v>172</v>
      </c>
      <c r="JJ13" s="50">
        <v>5</v>
      </c>
      <c r="JL13" s="20">
        <f>SUM(CALCULATION!HX13:HY13)</f>
        <v>148</v>
      </c>
      <c r="JM13" s="50">
        <v>4</v>
      </c>
      <c r="JO13" s="20">
        <f>SUM(CALCULATION!IA13:IB13)</f>
        <v>51</v>
      </c>
      <c r="JP13" s="50">
        <v>2</v>
      </c>
      <c r="JR13" s="20">
        <f>SUM(CALCULATION!ID13:IE13)</f>
        <v>189</v>
      </c>
      <c r="JS13" s="50">
        <v>5</v>
      </c>
      <c r="JU13" s="20">
        <f>SUM(CALCULATION!IG13:IH13)</f>
        <v>173</v>
      </c>
      <c r="JV13" s="50">
        <v>5</v>
      </c>
      <c r="JX13" s="56">
        <f>SUM(CALCULATION!JB13:JC13)</f>
        <v>100</v>
      </c>
      <c r="JY13" s="50">
        <v>3</v>
      </c>
      <c r="KA13" s="20">
        <f>SUM(CALCULATION!IJ13:IK13)</f>
        <v>72</v>
      </c>
      <c r="KB13" s="50">
        <v>2</v>
      </c>
      <c r="KD13" s="20">
        <f>SUM(CALCULATION!IM13:IN13)</f>
        <v>139</v>
      </c>
      <c r="KE13" s="50">
        <v>5</v>
      </c>
      <c r="KG13" s="20">
        <f>SUM(CALCULATION!IP13:IQ13)</f>
        <v>35</v>
      </c>
      <c r="KH13" s="50">
        <v>1</v>
      </c>
      <c r="KJ13" s="56">
        <f>SUM(CALCULATION!JF13:JG13)</f>
        <v>161</v>
      </c>
      <c r="KK13" s="50">
        <v>4</v>
      </c>
      <c r="KM13" s="20">
        <f>SUM(CALCULATION!IV13:IZ13)</f>
        <v>28</v>
      </c>
      <c r="KN13" s="50">
        <v>1</v>
      </c>
    </row>
    <row r="14" spans="1:300">
      <c r="A14">
        <v>12</v>
      </c>
      <c r="B14">
        <v>10</v>
      </c>
      <c r="C14" s="47">
        <v>7</v>
      </c>
      <c r="D14" s="47">
        <v>6</v>
      </c>
      <c r="H14">
        <v>2</v>
      </c>
      <c r="I14">
        <v>1</v>
      </c>
      <c r="J14">
        <v>15</v>
      </c>
      <c r="K14">
        <v>12</v>
      </c>
      <c r="M14">
        <v>2</v>
      </c>
      <c r="N14">
        <v>2</v>
      </c>
      <c r="O14">
        <v>4</v>
      </c>
      <c r="P14">
        <v>5</v>
      </c>
      <c r="R14" s="21">
        <v>65</v>
      </c>
      <c r="S14" s="47">
        <v>4</v>
      </c>
      <c r="T14" s="47">
        <v>6</v>
      </c>
      <c r="V14" s="21">
        <v>76</v>
      </c>
      <c r="W14" s="47">
        <v>7</v>
      </c>
      <c r="X14" s="47">
        <v>4</v>
      </c>
      <c r="Z14">
        <v>1</v>
      </c>
      <c r="AA14" s="47">
        <v>3</v>
      </c>
      <c r="AB14" s="47">
        <v>2</v>
      </c>
      <c r="AC14" s="47">
        <v>1</v>
      </c>
      <c r="AE14" s="21">
        <v>58</v>
      </c>
      <c r="AF14" s="47">
        <v>9</v>
      </c>
      <c r="AG14" s="47">
        <v>5</v>
      </c>
      <c r="AI14" s="47">
        <v>3</v>
      </c>
      <c r="AJ14" s="47"/>
      <c r="AK14" s="47">
        <v>2</v>
      </c>
      <c r="AL14" s="49">
        <v>2</v>
      </c>
      <c r="AM14" s="49">
        <v>2</v>
      </c>
      <c r="AN14" s="49">
        <v>3</v>
      </c>
      <c r="AO14" s="48">
        <v>1</v>
      </c>
      <c r="AQ14" s="21">
        <v>52</v>
      </c>
      <c r="AR14" s="47">
        <v>6</v>
      </c>
      <c r="AT14" s="21">
        <v>47</v>
      </c>
      <c r="AU14" s="47">
        <v>9</v>
      </c>
      <c r="AV14" s="47">
        <v>5</v>
      </c>
      <c r="AX14" s="21">
        <v>46</v>
      </c>
      <c r="AY14" s="47">
        <v>2</v>
      </c>
      <c r="AZ14" s="47">
        <v>2</v>
      </c>
      <c r="BC14">
        <v>2</v>
      </c>
      <c r="BD14">
        <v>2</v>
      </c>
      <c r="BE14">
        <v>4</v>
      </c>
      <c r="BF14">
        <v>5</v>
      </c>
      <c r="BH14" s="21">
        <v>67</v>
      </c>
      <c r="BI14" s="47">
        <v>7</v>
      </c>
      <c r="BJ14" s="47">
        <v>4</v>
      </c>
      <c r="BL14" s="21">
        <v>10</v>
      </c>
      <c r="BM14" s="47">
        <v>6</v>
      </c>
      <c r="BN14" s="47">
        <v>4</v>
      </c>
      <c r="BP14">
        <v>2</v>
      </c>
      <c r="BQ14">
        <v>2</v>
      </c>
      <c r="BR14">
        <v>4</v>
      </c>
      <c r="BS14">
        <v>5</v>
      </c>
      <c r="BU14" s="21">
        <v>52</v>
      </c>
      <c r="BV14" s="47">
        <v>7</v>
      </c>
      <c r="BW14" s="47">
        <v>6</v>
      </c>
      <c r="BY14" s="50">
        <f>SUM(CALCULATION!BH14:BJ14)</f>
        <v>78</v>
      </c>
      <c r="BZ14">
        <v>11</v>
      </c>
      <c r="CA14">
        <v>14</v>
      </c>
      <c r="CC14" s="50">
        <f>SUM(CALCULATION!AE14:AG14)</f>
        <v>72</v>
      </c>
      <c r="CD14">
        <v>11</v>
      </c>
      <c r="CE14">
        <v>14</v>
      </c>
      <c r="CG14" s="50">
        <f>SUM(CALCULATION!BL14:BN14)</f>
        <v>20</v>
      </c>
      <c r="CH14">
        <v>1</v>
      </c>
      <c r="CI14" s="47">
        <v>8</v>
      </c>
      <c r="CJ14">
        <f t="shared" si="0"/>
        <v>9</v>
      </c>
      <c r="CL14" s="50">
        <f>SUM(CALCULATION!R14:T14)</f>
        <v>75</v>
      </c>
      <c r="CM14">
        <v>12</v>
      </c>
      <c r="CN14">
        <v>19</v>
      </c>
      <c r="CP14" s="50">
        <f>SUM(CALCULATION!AT14:AV14)</f>
        <v>61</v>
      </c>
      <c r="CQ14">
        <v>18</v>
      </c>
      <c r="CR14">
        <v>16</v>
      </c>
      <c r="CT14" s="50">
        <f>SUM(CALCULATION!BP14:BS14)</f>
        <v>13</v>
      </c>
      <c r="CU14">
        <v>4</v>
      </c>
      <c r="CW14" s="50">
        <f>SUM(CALCULATION!BU14:BW14)</f>
        <v>65</v>
      </c>
      <c r="CX14">
        <v>14</v>
      </c>
      <c r="CY14">
        <v>10</v>
      </c>
      <c r="DA14" s="50">
        <f>SUM(CALCULATION!AX14:AZ14)</f>
        <v>50</v>
      </c>
      <c r="DB14">
        <v>6</v>
      </c>
      <c r="DD14" s="50">
        <f>SUM(CALCULATION!Z14:AC14)</f>
        <v>7</v>
      </c>
      <c r="DE14">
        <v>4</v>
      </c>
      <c r="DG14" s="50">
        <f>SUM(CALCULATION!V14:X14)</f>
        <v>87</v>
      </c>
      <c r="DH14" s="51">
        <v>16</v>
      </c>
      <c r="DI14" s="51">
        <v>13</v>
      </c>
      <c r="DM14" s="50">
        <f>SUM(CALCULATION!AI14:AO14)</f>
        <v>13</v>
      </c>
      <c r="DN14">
        <v>2</v>
      </c>
      <c r="DP14" s="50">
        <f>SUM(CALCULATION!CG14:CJ14)</f>
        <v>38</v>
      </c>
      <c r="DQ14">
        <f t="shared" si="1"/>
        <v>118.75</v>
      </c>
      <c r="DS14" s="50">
        <f>SUM(CALCULATION!BL14:BN14)</f>
        <v>20</v>
      </c>
      <c r="DT14">
        <v>1</v>
      </c>
      <c r="DU14">
        <v>8</v>
      </c>
      <c r="DW14" s="52">
        <f>SUM(CALCULATION!CP14:CR14)</f>
        <v>95</v>
      </c>
      <c r="DX14">
        <v>18</v>
      </c>
      <c r="DY14">
        <v>20</v>
      </c>
      <c r="EA14" s="52">
        <f>SUM(CALCULATION!DA14:DB14)</f>
        <v>56</v>
      </c>
      <c r="EB14">
        <v>4</v>
      </c>
      <c r="EC14">
        <v>6</v>
      </c>
      <c r="EE14" s="52">
        <f>SUM(CALCULATION!CW14:CY14)</f>
        <v>89</v>
      </c>
      <c r="EF14">
        <v>13</v>
      </c>
      <c r="EG14">
        <v>7</v>
      </c>
      <c r="EI14" s="52">
        <f>SUM(CALCULATION!CT14:CU14)</f>
        <v>17</v>
      </c>
      <c r="EJ14">
        <v>4</v>
      </c>
      <c r="EK14">
        <v>4</v>
      </c>
      <c r="EM14" s="52">
        <f>SUM(CALCULATION!CL14:CN14)</f>
        <v>106</v>
      </c>
      <c r="EN14">
        <v>22</v>
      </c>
      <c r="EO14">
        <v>18</v>
      </c>
      <c r="EQ14" s="52">
        <f>SUM(CALCULATION!BY14:CA14)</f>
        <v>103</v>
      </c>
      <c r="ER14">
        <v>16</v>
      </c>
      <c r="ES14">
        <v>13</v>
      </c>
      <c r="EU14" s="53">
        <f>SUM(CALCULATION!DS14:DU14)</f>
        <v>29</v>
      </c>
      <c r="EV14">
        <v>8</v>
      </c>
      <c r="EW14">
        <v>6</v>
      </c>
      <c r="EY14" s="52">
        <f>SUM(CALCULATION!CC14:CE14)</f>
        <v>97</v>
      </c>
      <c r="EZ14">
        <v>16</v>
      </c>
      <c r="FA14">
        <v>12</v>
      </c>
      <c r="FC14" s="52">
        <f>SUM(CALCULATION!DM14:DN14)</f>
        <v>15</v>
      </c>
      <c r="FD14">
        <v>4</v>
      </c>
      <c r="FE14">
        <v>3</v>
      </c>
      <c r="FG14" s="52">
        <f>SUM(CALCULATION!DG14:DI14)</f>
        <v>116</v>
      </c>
      <c r="FH14">
        <v>11</v>
      </c>
      <c r="FI14">
        <v>12</v>
      </c>
      <c r="FK14" s="52">
        <f>SUM(CALCULATION!DD14:DE14)</f>
        <v>11</v>
      </c>
      <c r="FL14">
        <v>7</v>
      </c>
      <c r="FM14">
        <v>3</v>
      </c>
      <c r="FO14" s="54">
        <f>SUM(CALCULATION!DW14:DY14)</f>
        <v>133</v>
      </c>
      <c r="FP14" s="50">
        <v>8</v>
      </c>
      <c r="FQ14" s="50">
        <v>10</v>
      </c>
      <c r="FR14" s="50">
        <v>10</v>
      </c>
      <c r="FT14" s="54">
        <f>SUM(CALCULATION!EA14:EC14)</f>
        <v>66</v>
      </c>
      <c r="FU14" s="50">
        <v>4</v>
      </c>
      <c r="FV14" s="50">
        <v>6</v>
      </c>
      <c r="FW14" s="50">
        <v>4</v>
      </c>
      <c r="FY14" s="54">
        <f>SUM(CALCULATION!EE14:EG14)</f>
        <v>109</v>
      </c>
      <c r="FZ14" s="50">
        <v>7</v>
      </c>
      <c r="GA14" s="50">
        <v>10</v>
      </c>
      <c r="GD14" s="54">
        <f>SUM(CALCULATION!EI14:EK14)</f>
        <v>25</v>
      </c>
      <c r="GE14" s="50">
        <v>4</v>
      </c>
      <c r="GF14" s="50">
        <v>6</v>
      </c>
      <c r="GG14" s="50">
        <v>2</v>
      </c>
      <c r="GI14" s="54">
        <f>SUM(CALCULATION!EM14:EO14)</f>
        <v>146</v>
      </c>
      <c r="GJ14" s="50">
        <v>15</v>
      </c>
      <c r="GK14" s="50">
        <v>18</v>
      </c>
      <c r="GL14" s="50">
        <v>15</v>
      </c>
      <c r="GN14" s="54">
        <f>SUM(CALCULATION!EQ14:ES14)</f>
        <v>132</v>
      </c>
      <c r="GO14" s="50">
        <v>11</v>
      </c>
      <c r="GP14" s="50">
        <v>10</v>
      </c>
      <c r="GQ14" s="50">
        <v>8</v>
      </c>
      <c r="GS14" s="54">
        <f>SUM(CALCULATION!EU14:EW14)</f>
        <v>43</v>
      </c>
      <c r="GT14" s="50"/>
      <c r="GU14" s="50">
        <v>24</v>
      </c>
      <c r="GV14" s="50">
        <v>4</v>
      </c>
      <c r="GX14" s="54">
        <f>SUM(CALCULATION!EY14:FA14)</f>
        <v>125</v>
      </c>
      <c r="GY14" s="50">
        <v>3</v>
      </c>
      <c r="GZ14" s="50">
        <v>7</v>
      </c>
      <c r="HA14" s="50">
        <v>6</v>
      </c>
      <c r="HC14" s="54">
        <f>SUM(CALCULATION!FC14:FE14)</f>
        <v>22</v>
      </c>
      <c r="HD14" s="50">
        <v>1</v>
      </c>
      <c r="HE14" s="50">
        <v>3</v>
      </c>
      <c r="HF14" s="50">
        <v>4</v>
      </c>
      <c r="HH14" s="54">
        <f>SUM(CALCULATION!FG14:FI14)</f>
        <v>139</v>
      </c>
      <c r="HI14" s="50">
        <v>10</v>
      </c>
      <c r="HJ14" s="50">
        <v>10</v>
      </c>
      <c r="HK14" s="50">
        <v>5</v>
      </c>
      <c r="HM14" s="54">
        <f>SUM(CALCULATION!FK14:FM14)</f>
        <v>21</v>
      </c>
      <c r="HN14" s="50">
        <v>1</v>
      </c>
      <c r="HO14" s="50">
        <v>1</v>
      </c>
      <c r="HP14" s="50">
        <v>0</v>
      </c>
      <c r="HR14" s="20">
        <f>SUM(CALCULATION!FO14:FR14)</f>
        <v>161</v>
      </c>
      <c r="HS14" s="50">
        <v>8</v>
      </c>
      <c r="HU14" s="20">
        <f>SUM(CALCULATION!FT14:FW14)</f>
        <v>80</v>
      </c>
      <c r="HV14" s="50">
        <v>14</v>
      </c>
      <c r="HX14" s="20">
        <f>SUM(CALCULATION!FY14:GA14)</f>
        <v>126</v>
      </c>
      <c r="HY14" s="50">
        <v>15</v>
      </c>
      <c r="IA14" s="20">
        <f>SUM(CALCULATION!GD14:GG14)</f>
        <v>37</v>
      </c>
      <c r="IB14" s="50">
        <v>6</v>
      </c>
      <c r="ID14" s="20">
        <f>SUM(CALCULATION!GI14:GL14)</f>
        <v>194</v>
      </c>
      <c r="IE14" s="50">
        <v>9</v>
      </c>
      <c r="IG14" s="20">
        <f>SUM(CALCULATION!GN14:GQ14)</f>
        <v>161</v>
      </c>
      <c r="IH14" s="50">
        <v>9</v>
      </c>
      <c r="IJ14" s="20">
        <f>SUM(CALCULATION!GS14:GV14)</f>
        <v>71</v>
      </c>
      <c r="IK14" s="50">
        <v>6</v>
      </c>
      <c r="IM14" s="20">
        <f>SUM(CALCULATION!GX14:HA14)</f>
        <v>141</v>
      </c>
      <c r="IN14" s="50">
        <v>7</v>
      </c>
      <c r="IP14" s="20">
        <f>SUM(CALCULATION!HC14:HF14)</f>
        <v>30</v>
      </c>
      <c r="IQ14" s="50">
        <v>3</v>
      </c>
      <c r="IS14" s="20">
        <f>SUM(CALCULATION!HH14:HK14)</f>
        <v>164</v>
      </c>
      <c r="IT14" s="50">
        <v>12</v>
      </c>
      <c r="IV14" s="54">
        <f>SUM(CALCULATION!FK14:FM14)</f>
        <v>21</v>
      </c>
      <c r="IW14" s="50">
        <v>1</v>
      </c>
      <c r="IX14" s="50">
        <v>1</v>
      </c>
      <c r="IY14" s="50">
        <v>2</v>
      </c>
      <c r="IZ14" s="21">
        <v>4</v>
      </c>
      <c r="JB14" s="20">
        <f>SUM(CALCULATION!FT14:FW14)</f>
        <v>80</v>
      </c>
      <c r="JC14" s="55">
        <v>20</v>
      </c>
      <c r="JD14" s="56">
        <f t="shared" si="2"/>
        <v>100</v>
      </c>
      <c r="JF14" s="20">
        <f>SUM(CALCULATION!HH14:HK14)</f>
        <v>164</v>
      </c>
      <c r="JG14" s="55">
        <v>12</v>
      </c>
      <c r="JI14" s="20">
        <f>SUM(CALCULATION!HR14:HS14)</f>
        <v>169</v>
      </c>
      <c r="JJ14" s="50">
        <v>7</v>
      </c>
      <c r="JL14" s="20">
        <f>SUM(CALCULATION!HX14:HY14)</f>
        <v>141</v>
      </c>
      <c r="JM14" s="50">
        <v>2</v>
      </c>
      <c r="JO14" s="20">
        <f>SUM(CALCULATION!IA14:IB14)</f>
        <v>43</v>
      </c>
      <c r="JP14" s="50">
        <v>0</v>
      </c>
      <c r="JR14" s="20">
        <f>SUM(CALCULATION!ID14:IE14)</f>
        <v>203</v>
      </c>
      <c r="JS14" s="50">
        <v>3</v>
      </c>
      <c r="JU14" s="20">
        <f>SUM(CALCULATION!IG14:IH14)</f>
        <v>170</v>
      </c>
      <c r="JV14" s="50">
        <v>5</v>
      </c>
      <c r="JX14" s="56">
        <f>SUM(CALCULATION!JB14:JC14)</f>
        <v>100</v>
      </c>
      <c r="JY14" s="50">
        <v>0</v>
      </c>
      <c r="KA14" s="20">
        <f>SUM(CALCULATION!IJ14:IK14)</f>
        <v>77</v>
      </c>
      <c r="KB14" s="50">
        <v>2</v>
      </c>
      <c r="KD14" s="20">
        <f>SUM(CALCULATION!IM14:IN14)</f>
        <v>148</v>
      </c>
      <c r="KE14" s="50">
        <v>4</v>
      </c>
      <c r="KG14" s="20">
        <f>SUM(CALCULATION!IP14:IQ14)</f>
        <v>33</v>
      </c>
      <c r="KH14" s="50">
        <v>1</v>
      </c>
      <c r="KJ14" s="56">
        <f>SUM(CALCULATION!JF14:JG14)</f>
        <v>176</v>
      </c>
      <c r="KK14" s="50">
        <v>2</v>
      </c>
      <c r="KM14" s="20">
        <f>SUM(CALCULATION!IV14:IZ14)</f>
        <v>29</v>
      </c>
      <c r="KN14" s="50">
        <v>1</v>
      </c>
    </row>
    <row r="15" spans="1:300">
      <c r="A15">
        <v>13</v>
      </c>
      <c r="B15">
        <v>10</v>
      </c>
      <c r="C15" s="47">
        <v>10</v>
      </c>
      <c r="D15" s="47">
        <v>6</v>
      </c>
      <c r="H15">
        <v>2</v>
      </c>
      <c r="I15">
        <v>3</v>
      </c>
      <c r="J15">
        <v>17</v>
      </c>
      <c r="K15">
        <v>12</v>
      </c>
      <c r="M15">
        <v>2</v>
      </c>
      <c r="N15">
        <v>2</v>
      </c>
      <c r="O15">
        <v>5</v>
      </c>
      <c r="P15">
        <v>4</v>
      </c>
      <c r="R15" s="21">
        <v>64</v>
      </c>
      <c r="S15" s="47">
        <v>8</v>
      </c>
      <c r="T15" s="47">
        <v>4</v>
      </c>
      <c r="V15" s="21">
        <v>73</v>
      </c>
      <c r="W15" s="47">
        <v>7</v>
      </c>
      <c r="X15" s="47">
        <v>3</v>
      </c>
      <c r="Z15">
        <v>1</v>
      </c>
      <c r="AA15" s="47">
        <v>3</v>
      </c>
      <c r="AB15" s="47">
        <v>2</v>
      </c>
      <c r="AC15" s="47">
        <v>1</v>
      </c>
      <c r="AE15" s="21">
        <v>61</v>
      </c>
      <c r="AF15" s="47">
        <v>11</v>
      </c>
      <c r="AG15" s="47">
        <v>4</v>
      </c>
      <c r="AI15" s="47">
        <v>2</v>
      </c>
      <c r="AJ15" s="47"/>
      <c r="AK15" s="47">
        <v>2</v>
      </c>
      <c r="AL15" s="49">
        <v>2</v>
      </c>
      <c r="AM15" s="49">
        <v>3</v>
      </c>
      <c r="AN15" s="49">
        <v>2</v>
      </c>
      <c r="AO15" s="48">
        <v>1</v>
      </c>
      <c r="AQ15" s="21">
        <v>53</v>
      </c>
      <c r="AR15" s="47">
        <v>7</v>
      </c>
      <c r="AT15" s="21">
        <v>48</v>
      </c>
      <c r="AU15" s="47">
        <v>9</v>
      </c>
      <c r="AV15" s="47">
        <v>5</v>
      </c>
      <c r="AX15" s="21">
        <v>43</v>
      </c>
      <c r="AY15" s="47">
        <v>5</v>
      </c>
      <c r="AZ15" s="47">
        <v>2</v>
      </c>
      <c r="BC15">
        <v>2</v>
      </c>
      <c r="BD15">
        <v>2</v>
      </c>
      <c r="BE15">
        <v>5</v>
      </c>
      <c r="BF15">
        <v>4</v>
      </c>
      <c r="BH15" s="21">
        <v>67</v>
      </c>
      <c r="BI15" s="47">
        <v>8</v>
      </c>
      <c r="BJ15" s="47">
        <v>5</v>
      </c>
      <c r="BL15" s="21">
        <v>13</v>
      </c>
      <c r="BM15" s="47">
        <v>6</v>
      </c>
      <c r="BN15" s="47">
        <v>2</v>
      </c>
      <c r="BP15">
        <v>2</v>
      </c>
      <c r="BQ15">
        <v>2</v>
      </c>
      <c r="BR15">
        <v>5</v>
      </c>
      <c r="BS15">
        <v>4</v>
      </c>
      <c r="BU15" s="21">
        <v>53</v>
      </c>
      <c r="BV15" s="47">
        <v>8</v>
      </c>
      <c r="BW15" s="47">
        <v>4</v>
      </c>
      <c r="BY15" s="50">
        <f>SUM(CALCULATION!BH15:BJ15)</f>
        <v>80</v>
      </c>
      <c r="BZ15">
        <v>12</v>
      </c>
      <c r="CA15">
        <v>14</v>
      </c>
      <c r="CC15" s="50">
        <f>SUM(CALCULATION!AE15:AG15)</f>
        <v>76</v>
      </c>
      <c r="CD15">
        <v>10</v>
      </c>
      <c r="CE15">
        <v>11</v>
      </c>
      <c r="CG15" s="50">
        <f>SUM(CALCULATION!BL15:BN15)</f>
        <v>21</v>
      </c>
      <c r="CH15">
        <v>1</v>
      </c>
      <c r="CI15" s="47">
        <v>8</v>
      </c>
      <c r="CJ15">
        <f t="shared" si="0"/>
        <v>9</v>
      </c>
      <c r="CL15" s="50">
        <f>SUM(CALCULATION!R15:T15)</f>
        <v>76</v>
      </c>
      <c r="CM15">
        <v>7</v>
      </c>
      <c r="CN15">
        <v>18</v>
      </c>
      <c r="CP15" s="50">
        <f>SUM(CALCULATION!AT15:AV15)</f>
        <v>62</v>
      </c>
      <c r="CQ15">
        <v>16</v>
      </c>
      <c r="CR15">
        <v>16</v>
      </c>
      <c r="CT15" s="50">
        <f>SUM(CALCULATION!BP15:BS15)</f>
        <v>13</v>
      </c>
      <c r="CU15">
        <v>7</v>
      </c>
      <c r="CW15" s="50">
        <f>SUM(CALCULATION!BU15:BW15)</f>
        <v>65</v>
      </c>
      <c r="CX15">
        <v>11</v>
      </c>
      <c r="CY15">
        <v>10</v>
      </c>
      <c r="DA15" s="50">
        <f>SUM(CALCULATION!AX15:AZ15)</f>
        <v>50</v>
      </c>
      <c r="DB15">
        <v>6</v>
      </c>
      <c r="DD15" s="50">
        <f>SUM(CALCULATION!Z15:AC15)</f>
        <v>7</v>
      </c>
      <c r="DE15">
        <v>4</v>
      </c>
      <c r="DG15" s="50">
        <f>SUM(CALCULATION!V15:X15)</f>
        <v>83</v>
      </c>
      <c r="DH15" s="51">
        <v>17</v>
      </c>
      <c r="DI15" s="51">
        <v>13</v>
      </c>
      <c r="DM15" s="50">
        <f>SUM(CALCULATION!AI15:AO15)</f>
        <v>12</v>
      </c>
      <c r="DN15">
        <v>4</v>
      </c>
      <c r="DP15" s="50">
        <f>SUM(CALCULATION!CG15:CJ15)</f>
        <v>39</v>
      </c>
      <c r="DQ15">
        <f t="shared" si="1"/>
        <v>121.875</v>
      </c>
      <c r="DS15" s="50">
        <f>SUM(CALCULATION!BL15:BN15)</f>
        <v>21</v>
      </c>
      <c r="DT15">
        <v>1</v>
      </c>
      <c r="DU15">
        <v>8</v>
      </c>
      <c r="DW15" s="52">
        <f>SUM(CALCULATION!CP15:CR15)</f>
        <v>94</v>
      </c>
      <c r="DX15">
        <v>26</v>
      </c>
      <c r="DY15">
        <v>22</v>
      </c>
      <c r="EA15" s="52">
        <f>SUM(CALCULATION!DA15:DB15)</f>
        <v>56</v>
      </c>
      <c r="EB15">
        <v>8</v>
      </c>
      <c r="EC15">
        <v>6</v>
      </c>
      <c r="EE15" s="52">
        <f>SUM(CALCULATION!CW15:CY15)</f>
        <v>86</v>
      </c>
      <c r="EF15">
        <v>16</v>
      </c>
      <c r="EG15">
        <v>8</v>
      </c>
      <c r="EI15" s="52">
        <f>SUM(CALCULATION!CT15:CU15)</f>
        <v>20</v>
      </c>
      <c r="EJ15">
        <v>6</v>
      </c>
      <c r="EK15">
        <v>6</v>
      </c>
      <c r="EM15" s="52">
        <f>SUM(CALCULATION!CL15:CN15)</f>
        <v>101</v>
      </c>
      <c r="EN15">
        <v>27</v>
      </c>
      <c r="EO15">
        <v>20</v>
      </c>
      <c r="EQ15" s="52">
        <f>SUM(CALCULATION!BY15:CA15)</f>
        <v>106</v>
      </c>
      <c r="ER15">
        <v>20</v>
      </c>
      <c r="ES15">
        <v>13</v>
      </c>
      <c r="EU15" s="53">
        <f>SUM(CALCULATION!DS15:DU15)</f>
        <v>30</v>
      </c>
      <c r="EV15">
        <v>8</v>
      </c>
      <c r="EW15">
        <v>6</v>
      </c>
      <c r="EY15" s="52">
        <f>SUM(CALCULATION!CC15:CE15)</f>
        <v>97</v>
      </c>
      <c r="EZ15">
        <v>22</v>
      </c>
      <c r="FA15">
        <v>14</v>
      </c>
      <c r="FC15" s="52">
        <f>SUM(CALCULATION!DM15:DN15)</f>
        <v>16</v>
      </c>
      <c r="FD15">
        <v>5</v>
      </c>
      <c r="FE15">
        <v>2</v>
      </c>
      <c r="FG15" s="52">
        <f>SUM(CALCULATION!DG15:DI15)</f>
        <v>113</v>
      </c>
      <c r="FH15">
        <v>14</v>
      </c>
      <c r="FI15">
        <v>13</v>
      </c>
      <c r="FK15" s="52">
        <f>SUM(CALCULATION!DD15:DE15)</f>
        <v>11</v>
      </c>
      <c r="FL15">
        <v>7</v>
      </c>
      <c r="FM15">
        <v>3</v>
      </c>
      <c r="FO15" s="54">
        <f>SUM(CALCULATION!DW15:DY15)</f>
        <v>142</v>
      </c>
      <c r="FP15" s="50">
        <v>8</v>
      </c>
      <c r="FQ15" s="50">
        <v>15</v>
      </c>
      <c r="FR15" s="50">
        <v>15</v>
      </c>
      <c r="FT15" s="54">
        <f>SUM(CALCULATION!EA15:EC15)</f>
        <v>70</v>
      </c>
      <c r="FU15" s="50">
        <v>4</v>
      </c>
      <c r="FV15" s="50">
        <v>6</v>
      </c>
      <c r="FW15" s="50">
        <v>4</v>
      </c>
      <c r="FY15" s="54">
        <f>SUM(CALCULATION!EE15:EG15)</f>
        <v>110</v>
      </c>
      <c r="FZ15" s="50">
        <v>7</v>
      </c>
      <c r="GA15" s="50">
        <v>12</v>
      </c>
      <c r="GD15" s="54">
        <f>SUM(CALCULATION!EI15:EK15)</f>
        <v>32</v>
      </c>
      <c r="GE15" s="50">
        <v>4</v>
      </c>
      <c r="GF15" s="50">
        <v>4</v>
      </c>
      <c r="GG15" s="50">
        <v>7</v>
      </c>
      <c r="GI15" s="54">
        <f>SUM(CALCULATION!EM15:EO15)</f>
        <v>148</v>
      </c>
      <c r="GJ15" s="50">
        <v>14</v>
      </c>
      <c r="GK15" s="50">
        <v>21</v>
      </c>
      <c r="GL15" s="50">
        <v>8</v>
      </c>
      <c r="GN15" s="54">
        <f>SUM(CALCULATION!EQ15:ES15)</f>
        <v>139</v>
      </c>
      <c r="GO15" s="50">
        <v>12</v>
      </c>
      <c r="GP15" s="50">
        <v>13</v>
      </c>
      <c r="GQ15" s="50">
        <v>9</v>
      </c>
      <c r="GS15" s="54">
        <f>SUM(CALCULATION!EU15:EW15)</f>
        <v>44</v>
      </c>
      <c r="GT15" s="50"/>
      <c r="GU15" s="50">
        <v>24</v>
      </c>
      <c r="GV15" s="50">
        <v>4</v>
      </c>
      <c r="GX15" s="54">
        <f>SUM(CALCULATION!EY15:FA15)</f>
        <v>133</v>
      </c>
      <c r="GY15" s="50">
        <v>5</v>
      </c>
      <c r="GZ15" s="50">
        <v>8</v>
      </c>
      <c r="HA15" s="50">
        <v>3</v>
      </c>
      <c r="HC15" s="54">
        <f>SUM(CALCULATION!FC15:FE15)</f>
        <v>23</v>
      </c>
      <c r="HD15" s="50">
        <v>1</v>
      </c>
      <c r="HE15" s="50">
        <v>4</v>
      </c>
      <c r="HF15" s="50">
        <v>3</v>
      </c>
      <c r="HH15" s="54">
        <f>SUM(CALCULATION!FG15:FI15)</f>
        <v>140</v>
      </c>
      <c r="HI15" s="50">
        <v>10</v>
      </c>
      <c r="HJ15" s="50">
        <v>14</v>
      </c>
      <c r="HK15" s="50">
        <v>5</v>
      </c>
      <c r="HM15" s="54">
        <f>SUM(CALCULATION!FK15:FM15)</f>
        <v>21</v>
      </c>
      <c r="HN15" s="50">
        <v>1</v>
      </c>
      <c r="HO15" s="50">
        <v>2</v>
      </c>
      <c r="HP15" s="50">
        <v>0</v>
      </c>
      <c r="HR15" s="20">
        <f>SUM(CALCULATION!FO15:FR15)</f>
        <v>180</v>
      </c>
      <c r="HS15" s="50">
        <v>8</v>
      </c>
      <c r="HU15" s="20">
        <f>SUM(CALCULATION!FT15:FW15)</f>
        <v>84</v>
      </c>
      <c r="HV15" s="50">
        <v>17</v>
      </c>
      <c r="HX15" s="20">
        <f>SUM(CALCULATION!FY15:GA15)</f>
        <v>129</v>
      </c>
      <c r="HY15" s="50">
        <v>15</v>
      </c>
      <c r="IA15" s="20">
        <f>SUM(CALCULATION!GD15:GG15)</f>
        <v>47</v>
      </c>
      <c r="IB15" s="50">
        <v>6</v>
      </c>
      <c r="ID15" s="20">
        <f>SUM(CALCULATION!GI15:GL15)</f>
        <v>191</v>
      </c>
      <c r="IE15" s="50">
        <v>10</v>
      </c>
      <c r="IG15" s="20">
        <f>SUM(CALCULATION!GN15:GQ15)</f>
        <v>173</v>
      </c>
      <c r="IH15" s="50">
        <v>13</v>
      </c>
      <c r="IJ15" s="20">
        <f>SUM(CALCULATION!GS15:GV15)</f>
        <v>72</v>
      </c>
      <c r="IK15" s="50">
        <v>4</v>
      </c>
      <c r="IM15" s="20">
        <f>SUM(CALCULATION!GX15:HA15)</f>
        <v>149</v>
      </c>
      <c r="IN15" s="50">
        <v>9</v>
      </c>
      <c r="IP15" s="20">
        <f>SUM(CALCULATION!HC15:HF15)</f>
        <v>31</v>
      </c>
      <c r="IQ15" s="50">
        <v>3</v>
      </c>
      <c r="IS15" s="20">
        <f>SUM(CALCULATION!HH15:HK15)</f>
        <v>169</v>
      </c>
      <c r="IT15" s="50">
        <v>13</v>
      </c>
      <c r="IV15" s="54">
        <f>SUM(CALCULATION!FK15:FM15)</f>
        <v>21</v>
      </c>
      <c r="IW15" s="50">
        <v>1</v>
      </c>
      <c r="IX15" s="50">
        <v>2</v>
      </c>
      <c r="IY15" s="50">
        <v>1</v>
      </c>
      <c r="IZ15" s="21">
        <v>3</v>
      </c>
      <c r="JB15" s="20">
        <f>SUM(CALCULATION!FT15:FW15)</f>
        <v>84</v>
      </c>
      <c r="JC15" s="55">
        <v>23</v>
      </c>
      <c r="JD15" s="56">
        <f t="shared" si="2"/>
        <v>107</v>
      </c>
      <c r="JF15" s="20">
        <f>SUM(CALCULATION!HH15:HK15)</f>
        <v>169</v>
      </c>
      <c r="JG15" s="55">
        <v>13</v>
      </c>
      <c r="JI15" s="20">
        <f>SUM(CALCULATION!HR15:HS15)</f>
        <v>188</v>
      </c>
      <c r="JJ15" s="50">
        <v>5</v>
      </c>
      <c r="JL15" s="20">
        <f>SUM(CALCULATION!HX15:HY15)</f>
        <v>144</v>
      </c>
      <c r="JM15" s="50">
        <v>4</v>
      </c>
      <c r="JO15" s="20">
        <f>SUM(CALCULATION!IA15:IB15)</f>
        <v>53</v>
      </c>
      <c r="JP15" s="50">
        <v>2</v>
      </c>
      <c r="JR15" s="20">
        <f>SUM(CALCULATION!ID15:IE15)</f>
        <v>201</v>
      </c>
      <c r="JS15" s="50">
        <v>5</v>
      </c>
      <c r="JU15" s="20">
        <f>SUM(CALCULATION!IG15:IH15)</f>
        <v>186</v>
      </c>
      <c r="JV15" s="50">
        <v>6</v>
      </c>
      <c r="JX15" s="56">
        <f>SUM(CALCULATION!JB15:JC15)</f>
        <v>107</v>
      </c>
      <c r="JY15" s="50">
        <v>0</v>
      </c>
      <c r="KA15" s="20">
        <f>SUM(CALCULATION!IJ15:IK15)</f>
        <v>76</v>
      </c>
      <c r="KB15" s="50">
        <v>2</v>
      </c>
      <c r="KD15" s="20">
        <f>SUM(CALCULATION!IM15:IN15)</f>
        <v>158</v>
      </c>
      <c r="KE15" s="50">
        <v>5</v>
      </c>
      <c r="KG15" s="20">
        <f>SUM(CALCULATION!IP15:IQ15)</f>
        <v>34</v>
      </c>
      <c r="KH15" s="50">
        <v>1</v>
      </c>
      <c r="KJ15" s="56">
        <f>SUM(CALCULATION!JF15:JG15)</f>
        <v>182</v>
      </c>
      <c r="KK15" s="50">
        <v>4</v>
      </c>
      <c r="KM15" s="20">
        <f>SUM(CALCULATION!IV15:IZ15)</f>
        <v>28</v>
      </c>
      <c r="KN15" s="50">
        <v>1</v>
      </c>
    </row>
    <row r="16" spans="1:300">
      <c r="A16">
        <v>13</v>
      </c>
      <c r="B16">
        <v>10</v>
      </c>
      <c r="C16" s="47">
        <v>6</v>
      </c>
      <c r="D16" s="47">
        <v>6</v>
      </c>
      <c r="H16">
        <v>2</v>
      </c>
      <c r="I16">
        <v>3</v>
      </c>
      <c r="J16">
        <v>14</v>
      </c>
      <c r="K16">
        <v>12</v>
      </c>
      <c r="M16">
        <v>2</v>
      </c>
      <c r="N16">
        <v>1</v>
      </c>
      <c r="O16">
        <v>5</v>
      </c>
      <c r="P16">
        <v>5</v>
      </c>
      <c r="R16" s="21">
        <v>64</v>
      </c>
      <c r="S16" s="47">
        <v>5</v>
      </c>
      <c r="T16" s="47">
        <v>5</v>
      </c>
      <c r="V16" s="21">
        <v>72</v>
      </c>
      <c r="W16" s="47">
        <v>4</v>
      </c>
      <c r="X16" s="47">
        <v>3</v>
      </c>
      <c r="Z16">
        <v>1</v>
      </c>
      <c r="AA16" s="47">
        <v>3</v>
      </c>
      <c r="AB16" s="47">
        <v>1</v>
      </c>
      <c r="AC16" s="47">
        <v>1</v>
      </c>
      <c r="AE16" s="21">
        <v>60</v>
      </c>
      <c r="AF16" s="47">
        <v>10</v>
      </c>
      <c r="AG16" s="47">
        <v>6</v>
      </c>
      <c r="AI16" s="47">
        <v>2</v>
      </c>
      <c r="AJ16" s="47"/>
      <c r="AK16" s="47">
        <v>2</v>
      </c>
      <c r="AL16" s="49">
        <v>2</v>
      </c>
      <c r="AM16" s="49">
        <v>1</v>
      </c>
      <c r="AN16" s="49">
        <v>3</v>
      </c>
      <c r="AO16" s="48">
        <v>1</v>
      </c>
      <c r="AQ16" s="21">
        <v>55</v>
      </c>
      <c r="AR16" s="47">
        <v>6</v>
      </c>
      <c r="AT16" s="21">
        <v>46</v>
      </c>
      <c r="AU16" s="47">
        <v>8</v>
      </c>
      <c r="AV16" s="47">
        <v>5</v>
      </c>
      <c r="AX16" s="21">
        <v>46</v>
      </c>
      <c r="AY16" s="47">
        <v>5</v>
      </c>
      <c r="AZ16" s="47">
        <v>2</v>
      </c>
      <c r="BC16">
        <v>2</v>
      </c>
      <c r="BD16">
        <v>1</v>
      </c>
      <c r="BE16">
        <v>5</v>
      </c>
      <c r="BF16">
        <v>5</v>
      </c>
      <c r="BH16" s="21">
        <v>71</v>
      </c>
      <c r="BI16" s="47">
        <v>6</v>
      </c>
      <c r="BJ16" s="47">
        <v>5</v>
      </c>
      <c r="BL16" s="21">
        <v>13</v>
      </c>
      <c r="BM16" s="47">
        <v>6</v>
      </c>
      <c r="BN16" s="47">
        <v>2</v>
      </c>
      <c r="BP16">
        <v>2</v>
      </c>
      <c r="BQ16">
        <v>1</v>
      </c>
      <c r="BR16">
        <v>5</v>
      </c>
      <c r="BS16">
        <v>5</v>
      </c>
      <c r="BU16" s="21">
        <v>55</v>
      </c>
      <c r="BV16" s="47">
        <v>6</v>
      </c>
      <c r="BW16" s="47">
        <v>5</v>
      </c>
      <c r="BY16" s="50">
        <f>SUM(CALCULATION!BH16:BJ16)</f>
        <v>82</v>
      </c>
      <c r="BZ16">
        <v>10</v>
      </c>
      <c r="CA16">
        <v>12</v>
      </c>
      <c r="CC16" s="50">
        <f>SUM(CALCULATION!AE16:AG16)</f>
        <v>76</v>
      </c>
      <c r="CD16">
        <v>9</v>
      </c>
      <c r="CE16">
        <v>14</v>
      </c>
      <c r="CG16" s="50">
        <f>SUM(CALCULATION!BL16:BN16)</f>
        <v>21</v>
      </c>
      <c r="CH16">
        <v>0</v>
      </c>
      <c r="CI16" s="47">
        <v>8</v>
      </c>
      <c r="CJ16">
        <f t="shared" si="0"/>
        <v>8</v>
      </c>
      <c r="CL16" s="50">
        <f>SUM(CALCULATION!R16:T16)</f>
        <v>74</v>
      </c>
      <c r="CM16">
        <v>12</v>
      </c>
      <c r="CN16">
        <v>19</v>
      </c>
      <c r="CP16" s="50">
        <f>SUM(CALCULATION!AT16:AV16)</f>
        <v>59</v>
      </c>
      <c r="CQ16">
        <v>13</v>
      </c>
      <c r="CR16">
        <v>15</v>
      </c>
      <c r="CT16" s="50">
        <f>SUM(CALCULATION!BP16:BS16)</f>
        <v>13</v>
      </c>
      <c r="CU16">
        <v>7</v>
      </c>
      <c r="CW16" s="50">
        <f>SUM(CALCULATION!BU16:BW16)</f>
        <v>66</v>
      </c>
      <c r="CX16">
        <v>13</v>
      </c>
      <c r="CY16">
        <v>10</v>
      </c>
      <c r="DA16" s="50">
        <f>SUM(CALCULATION!AX16:AZ16)</f>
        <v>53</v>
      </c>
      <c r="DB16">
        <v>6</v>
      </c>
      <c r="DD16" s="50">
        <f>SUM(CALCULATION!Z16:AC16)</f>
        <v>6</v>
      </c>
      <c r="DE16">
        <v>4</v>
      </c>
      <c r="DG16" s="50">
        <f>SUM(CALCULATION!V16:X16)</f>
        <v>79</v>
      </c>
      <c r="DH16" s="51">
        <v>13</v>
      </c>
      <c r="DI16" s="51">
        <v>12</v>
      </c>
      <c r="DM16" s="50">
        <f>SUM(CALCULATION!AI16:AO16)</f>
        <v>11</v>
      </c>
      <c r="DN16">
        <v>5</v>
      </c>
      <c r="DP16" s="50">
        <f>SUM(CALCULATION!CG16:CJ16)</f>
        <v>37</v>
      </c>
      <c r="DQ16">
        <f t="shared" si="1"/>
        <v>115.625</v>
      </c>
      <c r="DS16" s="50">
        <f>SUM(CALCULATION!BL16:BN16)</f>
        <v>21</v>
      </c>
      <c r="DT16">
        <v>0</v>
      </c>
      <c r="DU16">
        <v>8</v>
      </c>
      <c r="DW16" s="52">
        <f>SUM(CALCULATION!CP16:CR16)</f>
        <v>87</v>
      </c>
      <c r="DX16">
        <v>26</v>
      </c>
      <c r="DY16">
        <v>22</v>
      </c>
      <c r="EA16" s="52">
        <f>SUM(CALCULATION!DA16:DB16)</f>
        <v>59</v>
      </c>
      <c r="EB16">
        <v>8</v>
      </c>
      <c r="EC16">
        <v>6</v>
      </c>
      <c r="EE16" s="52">
        <f>SUM(CALCULATION!CW16:CY16)</f>
        <v>89</v>
      </c>
      <c r="EF16">
        <v>15</v>
      </c>
      <c r="EG16">
        <v>9</v>
      </c>
      <c r="EI16" s="52">
        <f>SUM(CALCULATION!CT16:CU16)</f>
        <v>20</v>
      </c>
      <c r="EJ16">
        <v>6</v>
      </c>
      <c r="EK16">
        <v>6</v>
      </c>
      <c r="EM16" s="52">
        <f>SUM(CALCULATION!CL16:CN16)</f>
        <v>105</v>
      </c>
      <c r="EN16">
        <v>27</v>
      </c>
      <c r="EO16">
        <v>20</v>
      </c>
      <c r="EQ16" s="52">
        <f>SUM(CALCULATION!BY16:CA16)</f>
        <v>104</v>
      </c>
      <c r="ER16">
        <v>20</v>
      </c>
      <c r="ES16">
        <v>15</v>
      </c>
      <c r="EU16" s="53">
        <f>SUM(CALCULATION!DS16:DU16)</f>
        <v>29</v>
      </c>
      <c r="EV16">
        <v>8</v>
      </c>
      <c r="EW16">
        <v>6</v>
      </c>
      <c r="EY16" s="52">
        <f>SUM(CALCULATION!CC16:CE16)</f>
        <v>99</v>
      </c>
      <c r="EZ16">
        <v>22</v>
      </c>
      <c r="FA16">
        <v>13</v>
      </c>
      <c r="FC16" s="52">
        <f>SUM(CALCULATION!DM16:DN16)</f>
        <v>16</v>
      </c>
      <c r="FD16">
        <v>5</v>
      </c>
      <c r="FE16">
        <v>3</v>
      </c>
      <c r="FG16" s="52">
        <f>SUM(CALCULATION!DG16:DI16)</f>
        <v>104</v>
      </c>
      <c r="FH16">
        <v>14</v>
      </c>
      <c r="FI16">
        <v>12</v>
      </c>
      <c r="FK16" s="52">
        <f>SUM(CALCULATION!DD16:DE16)</f>
        <v>10</v>
      </c>
      <c r="FL16">
        <v>7</v>
      </c>
      <c r="FM16">
        <v>3</v>
      </c>
      <c r="FO16" s="54">
        <f>SUM(CALCULATION!DW16:DY16)</f>
        <v>135</v>
      </c>
      <c r="FP16" s="50">
        <v>8</v>
      </c>
      <c r="FQ16" s="50">
        <v>13</v>
      </c>
      <c r="FR16" s="50">
        <v>13</v>
      </c>
      <c r="FT16" s="54">
        <f>SUM(CALCULATION!EA16:EC16)</f>
        <v>73</v>
      </c>
      <c r="FU16" s="50">
        <v>4</v>
      </c>
      <c r="FV16" s="50">
        <v>4</v>
      </c>
      <c r="FW16" s="50">
        <v>6</v>
      </c>
      <c r="FY16" s="54">
        <f>SUM(CALCULATION!EE16:EG16)</f>
        <v>113</v>
      </c>
      <c r="FZ16" s="50">
        <v>8</v>
      </c>
      <c r="GA16" s="50">
        <v>13</v>
      </c>
      <c r="GD16" s="54">
        <f>SUM(CALCULATION!EI16:EK16)</f>
        <v>32</v>
      </c>
      <c r="GE16" s="50">
        <v>4</v>
      </c>
      <c r="GF16" s="50">
        <v>6</v>
      </c>
      <c r="GG16" s="50">
        <v>7</v>
      </c>
      <c r="GI16" s="54">
        <f>SUM(CALCULATION!EM16:EO16)</f>
        <v>152</v>
      </c>
      <c r="GJ16" s="50">
        <v>15</v>
      </c>
      <c r="GK16" s="50">
        <v>14</v>
      </c>
      <c r="GL16" s="50">
        <v>6</v>
      </c>
      <c r="GN16" s="54">
        <f>SUM(CALCULATION!EQ16:ES16)</f>
        <v>139</v>
      </c>
      <c r="GO16" s="50">
        <v>13</v>
      </c>
      <c r="GP16" s="50">
        <v>13</v>
      </c>
      <c r="GQ16" s="50">
        <v>6</v>
      </c>
      <c r="GS16" s="54">
        <f>SUM(CALCULATION!EU16:EW16)</f>
        <v>43</v>
      </c>
      <c r="GT16" s="50"/>
      <c r="GU16" s="50">
        <v>24</v>
      </c>
      <c r="GV16" s="50">
        <v>4</v>
      </c>
      <c r="GX16" s="54">
        <f>SUM(CALCULATION!EY16:FA16)</f>
        <v>134</v>
      </c>
      <c r="GY16" s="50">
        <v>6</v>
      </c>
      <c r="GZ16" s="50">
        <v>8</v>
      </c>
      <c r="HA16" s="50">
        <v>3</v>
      </c>
      <c r="HC16" s="54">
        <f>SUM(CALCULATION!FC16:FE16)</f>
        <v>24</v>
      </c>
      <c r="HD16" s="50">
        <v>2</v>
      </c>
      <c r="HE16" s="50">
        <v>4</v>
      </c>
      <c r="HF16" s="50">
        <v>1</v>
      </c>
      <c r="HH16" s="54">
        <f>SUM(CALCULATION!FG16:FI16)</f>
        <v>130</v>
      </c>
      <c r="HI16" s="50">
        <v>9</v>
      </c>
      <c r="HJ16" s="50">
        <v>13</v>
      </c>
      <c r="HK16" s="50">
        <v>5</v>
      </c>
      <c r="HM16" s="54">
        <f>SUM(CALCULATION!FK16:FM16)</f>
        <v>20</v>
      </c>
      <c r="HN16" s="50">
        <v>1</v>
      </c>
      <c r="HO16" s="50">
        <v>1</v>
      </c>
      <c r="HP16" s="50">
        <v>0</v>
      </c>
      <c r="HR16" s="20">
        <f>SUM(CALCULATION!FO16:FR16)</f>
        <v>169</v>
      </c>
      <c r="HS16" s="50">
        <v>5</v>
      </c>
      <c r="HU16" s="20">
        <f>SUM(CALCULATION!FT16:FW16)</f>
        <v>87</v>
      </c>
      <c r="HV16" s="50">
        <v>11</v>
      </c>
      <c r="HX16" s="20">
        <f>SUM(CALCULATION!FY16:GA16)</f>
        <v>134</v>
      </c>
      <c r="HY16" s="50">
        <v>17</v>
      </c>
      <c r="IA16" s="20">
        <f>SUM(CALCULATION!GD16:GG16)</f>
        <v>49</v>
      </c>
      <c r="IB16" s="50">
        <v>6</v>
      </c>
      <c r="ID16" s="20">
        <f>SUM(CALCULATION!GI16:GL16)</f>
        <v>187</v>
      </c>
      <c r="IE16" s="50">
        <v>9</v>
      </c>
      <c r="IG16" s="20">
        <f>SUM(CALCULATION!GN16:GQ16)</f>
        <v>171</v>
      </c>
      <c r="IH16" s="50">
        <v>7</v>
      </c>
      <c r="IJ16" s="20">
        <f>SUM(CALCULATION!GS16:GV16)</f>
        <v>71</v>
      </c>
      <c r="IK16" s="50">
        <v>6</v>
      </c>
      <c r="IM16" s="20">
        <f>SUM(CALCULATION!GX16:HA16)</f>
        <v>151</v>
      </c>
      <c r="IN16" s="50">
        <v>7</v>
      </c>
      <c r="IP16" s="20">
        <f>SUM(CALCULATION!HC16:HF16)</f>
        <v>31</v>
      </c>
      <c r="IQ16" s="50">
        <v>3</v>
      </c>
      <c r="IS16" s="20">
        <f>SUM(CALCULATION!HH16:HK16)</f>
        <v>157</v>
      </c>
      <c r="IT16" s="50">
        <v>8</v>
      </c>
      <c r="IV16" s="54">
        <f>SUM(CALCULATION!FK16:FM16)</f>
        <v>20</v>
      </c>
      <c r="IW16" s="50">
        <v>1</v>
      </c>
      <c r="IX16" s="50">
        <v>1</v>
      </c>
      <c r="IY16" s="50">
        <v>2</v>
      </c>
      <c r="IZ16" s="21">
        <v>4</v>
      </c>
      <c r="JB16" s="20">
        <f>SUM(CALCULATION!FT16:FW16)</f>
        <v>87</v>
      </c>
      <c r="JC16" s="55">
        <v>17</v>
      </c>
      <c r="JD16" s="56">
        <f t="shared" si="2"/>
        <v>104</v>
      </c>
      <c r="JF16" s="20">
        <f>SUM(CALCULATION!HH16:HK16)</f>
        <v>157</v>
      </c>
      <c r="JG16" s="55">
        <v>8</v>
      </c>
      <c r="JI16" s="20">
        <f>SUM(CALCULATION!HR16:HS16)</f>
        <v>174</v>
      </c>
      <c r="JJ16" s="50">
        <v>7</v>
      </c>
      <c r="JL16" s="20">
        <f>SUM(CALCULATION!HX16:HY16)</f>
        <v>151</v>
      </c>
      <c r="JM16" s="50">
        <v>3</v>
      </c>
      <c r="JO16" s="20">
        <f>SUM(CALCULATION!IA16:IB16)</f>
        <v>55</v>
      </c>
      <c r="JP16" s="50">
        <v>0</v>
      </c>
      <c r="JR16" s="20">
        <f>SUM(CALCULATION!ID16:IE16)</f>
        <v>196</v>
      </c>
      <c r="JS16" s="50">
        <v>1</v>
      </c>
      <c r="JU16" s="20">
        <f>SUM(CALCULATION!IG16:IH16)</f>
        <v>178</v>
      </c>
      <c r="JV16" s="50">
        <v>6</v>
      </c>
      <c r="JX16" s="56">
        <f>SUM(CALCULATION!JB16:JC16)</f>
        <v>104</v>
      </c>
      <c r="JY16" s="50">
        <v>3</v>
      </c>
      <c r="KA16" s="20">
        <f>SUM(CALCULATION!IJ16:IK16)</f>
        <v>77</v>
      </c>
      <c r="KB16" s="50">
        <v>4</v>
      </c>
      <c r="KD16" s="20">
        <f>SUM(CALCULATION!IM16:IN16)</f>
        <v>158</v>
      </c>
      <c r="KE16" s="50">
        <v>3</v>
      </c>
      <c r="KG16" s="20">
        <f>SUM(CALCULATION!IP16:IQ16)</f>
        <v>34</v>
      </c>
      <c r="KH16" s="50">
        <v>1</v>
      </c>
      <c r="KJ16" s="56">
        <f>SUM(CALCULATION!JF16:JG16)</f>
        <v>165</v>
      </c>
      <c r="KK16" s="50">
        <v>4</v>
      </c>
      <c r="KM16" s="20">
        <f>SUM(CALCULATION!IV16:IZ16)</f>
        <v>28</v>
      </c>
      <c r="KN16" s="50">
        <v>1</v>
      </c>
    </row>
    <row r="17" spans="1:300">
      <c r="A17">
        <v>11</v>
      </c>
      <c r="B17">
        <v>2</v>
      </c>
      <c r="C17" s="47">
        <v>0</v>
      </c>
      <c r="D17" s="47">
        <v>5</v>
      </c>
      <c r="H17">
        <v>2</v>
      </c>
      <c r="I17">
        <v>3</v>
      </c>
      <c r="J17">
        <v>5</v>
      </c>
      <c r="K17">
        <v>10</v>
      </c>
      <c r="M17">
        <v>2</v>
      </c>
      <c r="N17">
        <v>1</v>
      </c>
      <c r="O17">
        <v>5</v>
      </c>
      <c r="P17">
        <v>5</v>
      </c>
      <c r="R17" s="21">
        <v>52</v>
      </c>
      <c r="S17" s="47">
        <v>6</v>
      </c>
      <c r="T17" s="47">
        <v>9</v>
      </c>
      <c r="V17" s="21">
        <v>54</v>
      </c>
      <c r="W17" s="47">
        <v>6</v>
      </c>
      <c r="X17" s="47">
        <v>4</v>
      </c>
      <c r="Z17">
        <v>1</v>
      </c>
      <c r="AA17" s="47">
        <v>3</v>
      </c>
      <c r="AB17" s="47">
        <v>2</v>
      </c>
      <c r="AC17" s="47">
        <v>2</v>
      </c>
      <c r="AE17" s="21">
        <v>48</v>
      </c>
      <c r="AF17" s="47">
        <v>8</v>
      </c>
      <c r="AG17" s="47">
        <v>8</v>
      </c>
      <c r="AI17" s="47">
        <v>2</v>
      </c>
      <c r="AJ17" s="47"/>
      <c r="AK17" s="47">
        <v>0</v>
      </c>
      <c r="AL17" s="49">
        <v>2</v>
      </c>
      <c r="AM17" s="49">
        <v>1</v>
      </c>
      <c r="AN17" s="49">
        <v>2</v>
      </c>
      <c r="AO17" s="48">
        <v>1</v>
      </c>
      <c r="AQ17" s="21">
        <v>46</v>
      </c>
      <c r="AR17" s="47">
        <v>5</v>
      </c>
      <c r="AT17" s="21">
        <v>29</v>
      </c>
      <c r="AU17" s="47">
        <v>7</v>
      </c>
      <c r="AV17" s="47">
        <v>6</v>
      </c>
      <c r="AX17" s="21">
        <v>33</v>
      </c>
      <c r="AY17" s="47">
        <v>2</v>
      </c>
      <c r="AZ17" s="47">
        <v>2</v>
      </c>
      <c r="BC17">
        <v>2</v>
      </c>
      <c r="BD17">
        <v>1</v>
      </c>
      <c r="BE17">
        <v>5</v>
      </c>
      <c r="BF17">
        <v>5</v>
      </c>
      <c r="BH17" s="21">
        <v>51</v>
      </c>
      <c r="BI17" s="47">
        <v>4</v>
      </c>
      <c r="BJ17" s="47">
        <v>6</v>
      </c>
      <c r="BL17" s="21">
        <v>11</v>
      </c>
      <c r="BM17" s="47">
        <v>4</v>
      </c>
      <c r="BN17" s="47">
        <v>4</v>
      </c>
      <c r="BP17">
        <v>2</v>
      </c>
      <c r="BQ17">
        <v>1</v>
      </c>
      <c r="BR17">
        <v>5</v>
      </c>
      <c r="BS17">
        <v>5</v>
      </c>
      <c r="BU17" s="21">
        <v>46</v>
      </c>
      <c r="BV17" s="47">
        <v>5</v>
      </c>
      <c r="BW17" s="47">
        <v>7</v>
      </c>
      <c r="BY17" s="50">
        <f>SUM(CALCULATION!BH17:BJ17)</f>
        <v>61</v>
      </c>
      <c r="BZ17">
        <v>12</v>
      </c>
      <c r="CA17">
        <v>14</v>
      </c>
      <c r="CC17" s="50">
        <f>SUM(CALCULATION!AE17:AG17)</f>
        <v>64</v>
      </c>
      <c r="CD17">
        <v>12</v>
      </c>
      <c r="CE17">
        <v>14</v>
      </c>
      <c r="CG17" s="50">
        <f>SUM(CALCULATION!BL17:BN17)</f>
        <v>19</v>
      </c>
      <c r="CH17">
        <v>1</v>
      </c>
      <c r="CI17" s="47">
        <v>8</v>
      </c>
      <c r="CJ17">
        <f t="shared" si="0"/>
        <v>9</v>
      </c>
      <c r="CL17" s="50">
        <f>SUM(CALCULATION!R17:T17)</f>
        <v>67</v>
      </c>
      <c r="CM17">
        <v>11</v>
      </c>
      <c r="CN17">
        <v>17</v>
      </c>
      <c r="CP17" s="50">
        <f>SUM(CALCULATION!AT17:AV17)</f>
        <v>42</v>
      </c>
      <c r="CQ17">
        <v>20</v>
      </c>
      <c r="CR17">
        <v>15</v>
      </c>
      <c r="CT17" s="50">
        <f>SUM(CALCULATION!BP17:BS17)</f>
        <v>13</v>
      </c>
      <c r="CU17">
        <v>7</v>
      </c>
      <c r="CW17" s="50">
        <f>SUM(CALCULATION!BU17:BW17)</f>
        <v>58</v>
      </c>
      <c r="CX17">
        <v>15</v>
      </c>
      <c r="CY17">
        <v>10</v>
      </c>
      <c r="DA17" s="50">
        <f>SUM(CALCULATION!AX17:AZ17)</f>
        <v>37</v>
      </c>
      <c r="DB17">
        <v>6</v>
      </c>
      <c r="DD17" s="50">
        <f>SUM(CALCULATION!Z17:AC17)</f>
        <v>8</v>
      </c>
      <c r="DE17">
        <v>4</v>
      </c>
      <c r="DG17" s="50">
        <f>SUM(CALCULATION!V17:X17)</f>
        <v>64</v>
      </c>
      <c r="DH17" s="51">
        <v>15</v>
      </c>
      <c r="DI17" s="51">
        <v>11</v>
      </c>
      <c r="DM17" s="50">
        <f>SUM(CALCULATION!AI17:AO17)</f>
        <v>8</v>
      </c>
      <c r="DN17">
        <v>5</v>
      </c>
      <c r="DP17" s="50">
        <f>SUM(CALCULATION!CG17:CJ17)</f>
        <v>37</v>
      </c>
      <c r="DQ17">
        <f t="shared" si="1"/>
        <v>115.625</v>
      </c>
      <c r="DS17" s="50">
        <f>SUM(CALCULATION!BL17:BN17)</f>
        <v>19</v>
      </c>
      <c r="DT17">
        <v>1</v>
      </c>
      <c r="DU17">
        <v>8</v>
      </c>
      <c r="DW17" s="52">
        <f>SUM(CALCULATION!CP17:CR17)</f>
        <v>77</v>
      </c>
      <c r="DX17">
        <v>26</v>
      </c>
      <c r="DY17">
        <v>22</v>
      </c>
      <c r="EA17" s="52">
        <f>SUM(CALCULATION!DA17:DB17)</f>
        <v>43</v>
      </c>
      <c r="EB17">
        <v>6</v>
      </c>
      <c r="EC17">
        <v>6</v>
      </c>
      <c r="EE17" s="52">
        <f>SUM(CALCULATION!CW17:CY17)</f>
        <v>83</v>
      </c>
      <c r="EF17">
        <v>16</v>
      </c>
      <c r="EG17">
        <v>8</v>
      </c>
      <c r="EI17" s="52">
        <f>SUM(CALCULATION!CT17:CU17)</f>
        <v>20</v>
      </c>
      <c r="EJ17">
        <v>6</v>
      </c>
      <c r="EK17">
        <v>6</v>
      </c>
      <c r="EM17" s="52">
        <f>SUM(CALCULATION!CL17:CN17)</f>
        <v>95</v>
      </c>
      <c r="EN17">
        <v>25</v>
      </c>
      <c r="EO17">
        <v>18</v>
      </c>
      <c r="EQ17" s="52">
        <f>SUM(CALCULATION!BY17:CA17)</f>
        <v>87</v>
      </c>
      <c r="ER17">
        <v>18</v>
      </c>
      <c r="ES17">
        <v>14</v>
      </c>
      <c r="EU17" s="53">
        <f>SUM(CALCULATION!DS17:DU17)</f>
        <v>28</v>
      </c>
      <c r="EV17">
        <v>8</v>
      </c>
      <c r="EW17">
        <v>6</v>
      </c>
      <c r="EY17" s="52">
        <f>SUM(CALCULATION!CC17:CE17)</f>
        <v>90</v>
      </c>
      <c r="EZ17">
        <v>20</v>
      </c>
      <c r="FA17">
        <v>12</v>
      </c>
      <c r="FC17" s="52">
        <f>SUM(CALCULATION!DM17:DN17)</f>
        <v>13</v>
      </c>
      <c r="FD17">
        <v>4</v>
      </c>
      <c r="FE17">
        <v>3</v>
      </c>
      <c r="FG17" s="52">
        <f>SUM(CALCULATION!DG17:DI17)</f>
        <v>90</v>
      </c>
      <c r="FH17">
        <v>14</v>
      </c>
      <c r="FI17">
        <v>12</v>
      </c>
      <c r="FK17" s="52">
        <f>SUM(CALCULATION!DD17:DE17)</f>
        <v>12</v>
      </c>
      <c r="FL17">
        <v>7</v>
      </c>
      <c r="FM17">
        <v>3</v>
      </c>
      <c r="FO17" s="54">
        <f>SUM(CALCULATION!DW17:DY17)</f>
        <v>125</v>
      </c>
      <c r="FP17" s="50">
        <v>8</v>
      </c>
      <c r="FQ17" s="50">
        <v>16</v>
      </c>
      <c r="FR17" s="50">
        <v>16</v>
      </c>
      <c r="FT17" s="54">
        <f>SUM(CALCULATION!EA17:EC17)</f>
        <v>55</v>
      </c>
      <c r="FU17" s="50">
        <v>4</v>
      </c>
      <c r="FV17" s="50">
        <v>8</v>
      </c>
      <c r="FW17" s="50">
        <v>6</v>
      </c>
      <c r="FY17" s="54">
        <f>SUM(CALCULATION!EE17:EG17)</f>
        <v>107</v>
      </c>
      <c r="FZ17" s="50">
        <v>8</v>
      </c>
      <c r="GA17" s="50">
        <v>14</v>
      </c>
      <c r="GD17" s="54">
        <f>SUM(CALCULATION!EI17:EK17)</f>
        <v>32</v>
      </c>
      <c r="GE17" s="50">
        <v>4</v>
      </c>
      <c r="GF17" s="50">
        <v>6</v>
      </c>
      <c r="GG17" s="50">
        <v>7</v>
      </c>
      <c r="GI17" s="54">
        <f>SUM(CALCULATION!EM17:EO17)</f>
        <v>138</v>
      </c>
      <c r="GJ17" s="50">
        <v>16</v>
      </c>
      <c r="GK17" s="50">
        <v>20</v>
      </c>
      <c r="GL17" s="50">
        <v>17</v>
      </c>
      <c r="GN17" s="54">
        <f>SUM(CALCULATION!EQ17:ES17)</f>
        <v>119</v>
      </c>
      <c r="GO17" s="50">
        <v>12</v>
      </c>
      <c r="GP17" s="50">
        <v>13</v>
      </c>
      <c r="GQ17" s="50">
        <v>9</v>
      </c>
      <c r="GS17" s="54">
        <f>SUM(CALCULATION!EU17:EW17)</f>
        <v>42</v>
      </c>
      <c r="GT17" s="50"/>
      <c r="GU17" s="50">
        <v>24</v>
      </c>
      <c r="GV17" s="50">
        <v>4</v>
      </c>
      <c r="GX17" s="54">
        <f>SUM(CALCULATION!EY17:FA17)</f>
        <v>122</v>
      </c>
      <c r="GY17" s="50">
        <v>6</v>
      </c>
      <c r="GZ17" s="50">
        <v>7</v>
      </c>
      <c r="HA17" s="50">
        <v>6</v>
      </c>
      <c r="HC17" s="54">
        <f>SUM(CALCULATION!FC17:FE17)</f>
        <v>20</v>
      </c>
      <c r="HD17" s="50">
        <v>2</v>
      </c>
      <c r="HE17" s="50">
        <v>4</v>
      </c>
      <c r="HF17" s="50">
        <v>4</v>
      </c>
      <c r="HH17" s="54">
        <f>SUM(CALCULATION!FG17:FI17)</f>
        <v>116</v>
      </c>
      <c r="HI17" s="50">
        <v>10</v>
      </c>
      <c r="HJ17" s="50">
        <v>16</v>
      </c>
      <c r="HK17" s="50">
        <v>6</v>
      </c>
      <c r="HM17" s="54">
        <f>SUM(CALCULATION!FK17:FM17)</f>
        <v>22</v>
      </c>
      <c r="HN17" s="50">
        <v>1</v>
      </c>
      <c r="HO17" s="50">
        <v>2</v>
      </c>
      <c r="HP17" s="50">
        <v>0</v>
      </c>
      <c r="HR17" s="20">
        <f>SUM(CALCULATION!FO17:FR17)</f>
        <v>165</v>
      </c>
      <c r="HS17" s="50">
        <v>8</v>
      </c>
      <c r="HU17" s="20">
        <f>SUM(CALCULATION!FT17:FW17)</f>
        <v>73</v>
      </c>
      <c r="HV17" s="50">
        <v>15</v>
      </c>
      <c r="HX17" s="20">
        <f>SUM(CALCULATION!FY17:GA17)</f>
        <v>129</v>
      </c>
      <c r="HY17" s="50">
        <v>17</v>
      </c>
      <c r="IA17" s="20">
        <f>SUM(CALCULATION!GD17:GG17)</f>
        <v>49</v>
      </c>
      <c r="IB17" s="50">
        <v>6</v>
      </c>
      <c r="ID17" s="20">
        <f>SUM(CALCULATION!GI17:GL17)</f>
        <v>191</v>
      </c>
      <c r="IE17" s="50">
        <v>9</v>
      </c>
      <c r="IG17" s="20">
        <f>SUM(CALCULATION!GN17:GQ17)</f>
        <v>153</v>
      </c>
      <c r="IH17" s="50">
        <v>10</v>
      </c>
      <c r="IJ17" s="20">
        <f>SUM(CALCULATION!GS17:GV17)</f>
        <v>70</v>
      </c>
      <c r="IK17" s="50">
        <v>6</v>
      </c>
      <c r="IM17" s="20">
        <f>SUM(CALCULATION!GX17:HA17)</f>
        <v>141</v>
      </c>
      <c r="IN17" s="50">
        <v>7</v>
      </c>
      <c r="IP17" s="20">
        <f>SUM(CALCULATION!HC17:HF17)</f>
        <v>30</v>
      </c>
      <c r="IQ17" s="50">
        <v>4</v>
      </c>
      <c r="IS17" s="20">
        <f>SUM(CALCULATION!HH17:HK17)</f>
        <v>148</v>
      </c>
      <c r="IT17" s="50">
        <v>12</v>
      </c>
      <c r="IV17" s="54">
        <f>SUM(CALCULATION!FK17:FM17)</f>
        <v>22</v>
      </c>
      <c r="IW17" s="50">
        <v>1</v>
      </c>
      <c r="IX17" s="50">
        <v>2</v>
      </c>
      <c r="IY17" s="50">
        <v>2</v>
      </c>
      <c r="IZ17" s="21">
        <v>4</v>
      </c>
      <c r="JB17" s="20">
        <f>SUM(CALCULATION!FT17:FW17)</f>
        <v>73</v>
      </c>
      <c r="JC17" s="55">
        <v>21</v>
      </c>
      <c r="JD17" s="56">
        <f t="shared" si="2"/>
        <v>94</v>
      </c>
      <c r="JF17" s="20">
        <f>SUM(CALCULATION!HH17:HK17)</f>
        <v>148</v>
      </c>
      <c r="JG17" s="55">
        <v>12</v>
      </c>
      <c r="JI17" s="20">
        <f>SUM(CALCULATION!HR17:HS17)</f>
        <v>173</v>
      </c>
      <c r="JJ17" s="50">
        <v>7</v>
      </c>
      <c r="JL17" s="20">
        <f>SUM(CALCULATION!HX17:HY17)</f>
        <v>146</v>
      </c>
      <c r="JM17" s="50">
        <v>4</v>
      </c>
      <c r="JO17" s="20">
        <f>SUM(CALCULATION!IA17:IB17)</f>
        <v>55</v>
      </c>
      <c r="JP17" s="50">
        <v>2</v>
      </c>
      <c r="JR17" s="20">
        <f>SUM(CALCULATION!ID17:IE17)</f>
        <v>200</v>
      </c>
      <c r="JS17" s="50">
        <v>5</v>
      </c>
      <c r="JU17" s="20">
        <f>SUM(CALCULATION!IG17:IH17)</f>
        <v>163</v>
      </c>
      <c r="JV17" s="50">
        <v>6</v>
      </c>
      <c r="JX17" s="56">
        <f>SUM(CALCULATION!JB17:JC17)</f>
        <v>94</v>
      </c>
      <c r="JY17" s="50">
        <v>3</v>
      </c>
      <c r="KA17" s="20">
        <f>SUM(CALCULATION!IJ17:IK17)</f>
        <v>76</v>
      </c>
      <c r="KB17" s="50">
        <v>4</v>
      </c>
      <c r="KD17" s="20">
        <f>SUM(CALCULATION!IM17:IN17)</f>
        <v>148</v>
      </c>
      <c r="KE17" s="50">
        <v>5</v>
      </c>
      <c r="KG17" s="20">
        <f>SUM(CALCULATION!IP17:IQ17)</f>
        <v>34</v>
      </c>
      <c r="KH17" s="50">
        <v>1</v>
      </c>
      <c r="KJ17" s="56">
        <f>SUM(CALCULATION!JF17:JG17)</f>
        <v>160</v>
      </c>
      <c r="KK17" s="50">
        <v>4</v>
      </c>
      <c r="KM17" s="20">
        <f>SUM(CALCULATION!IV17:IZ17)</f>
        <v>31</v>
      </c>
      <c r="KN17" s="50">
        <v>1</v>
      </c>
    </row>
    <row r="18" spans="1:300">
      <c r="A18">
        <v>14</v>
      </c>
      <c r="B18">
        <v>9</v>
      </c>
      <c r="C18" s="47">
        <v>7</v>
      </c>
      <c r="D18" s="47">
        <v>3</v>
      </c>
      <c r="H18">
        <v>2</v>
      </c>
      <c r="I18">
        <v>1</v>
      </c>
      <c r="J18">
        <v>13</v>
      </c>
      <c r="K18">
        <v>12</v>
      </c>
      <c r="M18">
        <v>2</v>
      </c>
      <c r="N18">
        <v>0</v>
      </c>
      <c r="O18">
        <v>4</v>
      </c>
      <c r="P18">
        <v>4</v>
      </c>
      <c r="R18" s="21">
        <v>66</v>
      </c>
      <c r="S18" s="47">
        <v>5</v>
      </c>
      <c r="T18" s="47">
        <v>8</v>
      </c>
      <c r="V18" s="21">
        <v>70</v>
      </c>
      <c r="W18" s="47">
        <v>4</v>
      </c>
      <c r="X18" s="47">
        <v>4</v>
      </c>
      <c r="Z18">
        <v>1</v>
      </c>
      <c r="AA18" s="47">
        <v>2</v>
      </c>
      <c r="AB18" s="47">
        <v>1</v>
      </c>
      <c r="AC18" s="47">
        <v>1</v>
      </c>
      <c r="AE18" s="21">
        <v>59</v>
      </c>
      <c r="AF18" s="47">
        <v>8</v>
      </c>
      <c r="AG18" s="47">
        <v>8</v>
      </c>
      <c r="AI18" s="47">
        <v>2</v>
      </c>
      <c r="AJ18" s="47"/>
      <c r="AK18" s="47">
        <v>2</v>
      </c>
      <c r="AL18" s="49">
        <v>2</v>
      </c>
      <c r="AM18" s="49">
        <v>2</v>
      </c>
      <c r="AN18" s="49">
        <v>3</v>
      </c>
      <c r="AO18" s="48">
        <v>1</v>
      </c>
      <c r="AQ18" s="21">
        <v>52</v>
      </c>
      <c r="AR18" s="47">
        <v>4</v>
      </c>
      <c r="AT18" s="21">
        <v>43</v>
      </c>
      <c r="AU18" s="47">
        <v>7</v>
      </c>
      <c r="AV18" s="47">
        <v>6</v>
      </c>
      <c r="AX18" s="21">
        <v>43</v>
      </c>
      <c r="AY18" s="47">
        <v>2</v>
      </c>
      <c r="AZ18" s="47">
        <v>2</v>
      </c>
      <c r="BC18">
        <v>2</v>
      </c>
      <c r="BD18">
        <v>0</v>
      </c>
      <c r="BE18">
        <v>4</v>
      </c>
      <c r="BF18">
        <v>4</v>
      </c>
      <c r="BH18" s="21">
        <v>73</v>
      </c>
      <c r="BI18" s="47">
        <v>5</v>
      </c>
      <c r="BJ18" s="47">
        <v>6</v>
      </c>
      <c r="BL18" s="21">
        <v>13</v>
      </c>
      <c r="BM18" s="47">
        <v>6</v>
      </c>
      <c r="BN18" s="47">
        <v>4</v>
      </c>
      <c r="BP18">
        <v>2</v>
      </c>
      <c r="BQ18">
        <v>0</v>
      </c>
      <c r="BR18">
        <v>4</v>
      </c>
      <c r="BS18">
        <v>4</v>
      </c>
      <c r="BU18" s="21">
        <v>52</v>
      </c>
      <c r="BV18" s="47">
        <v>4</v>
      </c>
      <c r="BW18" s="47">
        <v>7</v>
      </c>
      <c r="BY18" s="50">
        <f>SUM(CALCULATION!BH18:BJ18)</f>
        <v>84</v>
      </c>
      <c r="BZ18">
        <v>13</v>
      </c>
      <c r="CA18">
        <v>15</v>
      </c>
      <c r="CC18" s="50">
        <f>SUM(CALCULATION!AE18:AG18)</f>
        <v>75</v>
      </c>
      <c r="CD18">
        <v>11</v>
      </c>
      <c r="CE18">
        <v>15</v>
      </c>
      <c r="CG18" s="50">
        <f>SUM(CALCULATION!BL18:BN18)</f>
        <v>23</v>
      </c>
      <c r="CH18">
        <v>1</v>
      </c>
      <c r="CI18" s="47">
        <v>8</v>
      </c>
      <c r="CJ18">
        <f t="shared" si="0"/>
        <v>9</v>
      </c>
      <c r="CL18" s="50">
        <f>SUM(CALCULATION!R18:T18)</f>
        <v>79</v>
      </c>
      <c r="CM18">
        <v>10</v>
      </c>
      <c r="CN18">
        <v>18</v>
      </c>
      <c r="CP18" s="50">
        <f>SUM(CALCULATION!AT18:AV18)</f>
        <v>56</v>
      </c>
      <c r="CQ18">
        <v>18</v>
      </c>
      <c r="CR18">
        <v>14</v>
      </c>
      <c r="CT18" s="50">
        <f>SUM(CALCULATION!BP18:BS18)</f>
        <v>10</v>
      </c>
      <c r="CU18">
        <v>7</v>
      </c>
      <c r="CW18" s="50">
        <f>SUM(CALCULATION!BU18:BW18)</f>
        <v>63</v>
      </c>
      <c r="CX18">
        <v>14</v>
      </c>
      <c r="CY18">
        <v>10</v>
      </c>
      <c r="DA18" s="50">
        <f>SUM(CALCULATION!AX18:AZ18)</f>
        <v>47</v>
      </c>
      <c r="DB18">
        <v>6</v>
      </c>
      <c r="DD18" s="50">
        <f>SUM(CALCULATION!Z18:AC18)</f>
        <v>5</v>
      </c>
      <c r="DE18">
        <v>4</v>
      </c>
      <c r="DG18" s="50">
        <f>SUM(CALCULATION!V18:X18)</f>
        <v>78</v>
      </c>
      <c r="DH18" s="51">
        <v>17</v>
      </c>
      <c r="DI18" s="51">
        <v>12</v>
      </c>
      <c r="DM18" s="50">
        <f>SUM(CALCULATION!AI18:AO18)</f>
        <v>12</v>
      </c>
      <c r="DN18">
        <v>5</v>
      </c>
      <c r="DP18" s="50">
        <f>SUM(CALCULATION!CG18:CJ18)</f>
        <v>41</v>
      </c>
      <c r="DQ18">
        <f t="shared" si="1"/>
        <v>128.125</v>
      </c>
      <c r="DS18" s="50">
        <f>SUM(CALCULATION!BL18:BN18)</f>
        <v>23</v>
      </c>
      <c r="DT18">
        <v>1</v>
      </c>
      <c r="DU18">
        <v>8</v>
      </c>
      <c r="DW18" s="52">
        <f>SUM(CALCULATION!CP18:CR18)</f>
        <v>88</v>
      </c>
      <c r="DX18">
        <v>23</v>
      </c>
      <c r="DY18">
        <v>20</v>
      </c>
      <c r="EA18" s="52">
        <f>SUM(CALCULATION!DA18:DB18)</f>
        <v>53</v>
      </c>
      <c r="EB18">
        <v>8</v>
      </c>
      <c r="EC18">
        <v>6</v>
      </c>
      <c r="EE18" s="52">
        <f>SUM(CALCULATION!CW18:CY18)</f>
        <v>87</v>
      </c>
      <c r="EF18">
        <v>16</v>
      </c>
      <c r="EG18">
        <v>10</v>
      </c>
      <c r="EI18" s="52">
        <f>SUM(CALCULATION!CT18:CU18)</f>
        <v>17</v>
      </c>
      <c r="EJ18">
        <v>6</v>
      </c>
      <c r="EK18">
        <v>6</v>
      </c>
      <c r="EM18" s="52">
        <f>SUM(CALCULATION!CL18:CN18)</f>
        <v>107</v>
      </c>
      <c r="EN18">
        <v>27</v>
      </c>
      <c r="EO18">
        <v>22</v>
      </c>
      <c r="EQ18" s="52">
        <f>SUM(CALCULATION!BY18:CA18)</f>
        <v>112</v>
      </c>
      <c r="ER18">
        <v>19</v>
      </c>
      <c r="ES18">
        <v>15</v>
      </c>
      <c r="EU18" s="53">
        <f>SUM(CALCULATION!DS18:DU18)</f>
        <v>32</v>
      </c>
      <c r="EV18">
        <v>8</v>
      </c>
      <c r="EW18">
        <v>6</v>
      </c>
      <c r="EY18" s="52">
        <f>SUM(CALCULATION!CC18:CE18)</f>
        <v>101</v>
      </c>
      <c r="EZ18">
        <v>20</v>
      </c>
      <c r="FA18">
        <v>13</v>
      </c>
      <c r="FC18" s="52">
        <f>SUM(CALCULATION!DM18:DN18)</f>
        <v>17</v>
      </c>
      <c r="FD18">
        <v>5</v>
      </c>
      <c r="FE18">
        <v>3</v>
      </c>
      <c r="FG18" s="52">
        <f>SUM(CALCULATION!DG18:DI18)</f>
        <v>107</v>
      </c>
      <c r="FH18">
        <v>14</v>
      </c>
      <c r="FI18">
        <v>13</v>
      </c>
      <c r="FK18" s="52">
        <f>SUM(CALCULATION!DD18:DE18)</f>
        <v>9</v>
      </c>
      <c r="FL18">
        <v>7</v>
      </c>
      <c r="FM18">
        <v>3</v>
      </c>
      <c r="FO18" s="54">
        <f>SUM(CALCULATION!DW18:DY18)</f>
        <v>131</v>
      </c>
      <c r="FP18" s="50">
        <v>8</v>
      </c>
      <c r="FQ18" s="50">
        <v>14</v>
      </c>
      <c r="FR18" s="50">
        <v>14</v>
      </c>
      <c r="FT18" s="54">
        <f>SUM(CALCULATION!EA18:EC18)</f>
        <v>67</v>
      </c>
      <c r="FU18" s="50">
        <v>4</v>
      </c>
      <c r="FV18" s="50">
        <v>8</v>
      </c>
      <c r="FW18" s="50">
        <v>6</v>
      </c>
      <c r="FY18" s="54">
        <f>SUM(CALCULATION!EE18:EG18)</f>
        <v>113</v>
      </c>
      <c r="FZ18" s="50">
        <v>8</v>
      </c>
      <c r="GA18" s="50">
        <v>13</v>
      </c>
      <c r="GD18" s="54">
        <f>SUM(CALCULATION!EI18:EK18)</f>
        <v>29</v>
      </c>
      <c r="GE18" s="50">
        <v>4</v>
      </c>
      <c r="GF18" s="50">
        <v>6</v>
      </c>
      <c r="GG18" s="50">
        <v>7</v>
      </c>
      <c r="GI18" s="54">
        <f>SUM(CALCULATION!EM18:EO18)</f>
        <v>156</v>
      </c>
      <c r="GJ18" s="50">
        <v>13</v>
      </c>
      <c r="GK18" s="50">
        <v>21</v>
      </c>
      <c r="GL18" s="50">
        <v>18</v>
      </c>
      <c r="GN18" s="54">
        <f>SUM(CALCULATION!EQ18:ES18)</f>
        <v>146</v>
      </c>
      <c r="GO18" s="50">
        <v>13</v>
      </c>
      <c r="GP18" s="50">
        <v>11</v>
      </c>
      <c r="GQ18" s="50">
        <v>10</v>
      </c>
      <c r="GS18" s="54">
        <f>SUM(CALCULATION!EU18:EW18)</f>
        <v>46</v>
      </c>
      <c r="GT18" s="50"/>
      <c r="GU18" s="50">
        <v>24</v>
      </c>
      <c r="GV18" s="50">
        <v>4</v>
      </c>
      <c r="GX18" s="54">
        <f>SUM(CALCULATION!EY18:FA18)</f>
        <v>134</v>
      </c>
      <c r="GY18" s="50">
        <v>6</v>
      </c>
      <c r="GZ18" s="50">
        <v>8</v>
      </c>
      <c r="HA18" s="50">
        <v>7</v>
      </c>
      <c r="HC18" s="54">
        <f>SUM(CALCULATION!FC18:FE18)</f>
        <v>25</v>
      </c>
      <c r="HD18" s="50">
        <v>0</v>
      </c>
      <c r="HE18" s="50">
        <v>4</v>
      </c>
      <c r="HF18" s="50">
        <v>2</v>
      </c>
      <c r="HH18" s="54">
        <f>SUM(CALCULATION!FG18:FI18)</f>
        <v>134</v>
      </c>
      <c r="HI18" s="50">
        <v>7</v>
      </c>
      <c r="HJ18" s="50">
        <v>15</v>
      </c>
      <c r="HK18" s="50">
        <v>5</v>
      </c>
      <c r="HM18" s="54">
        <f>SUM(CALCULATION!FK18:FM18)</f>
        <v>19</v>
      </c>
      <c r="HN18" s="50">
        <v>0</v>
      </c>
      <c r="HO18" s="50">
        <v>2</v>
      </c>
      <c r="HP18" s="50">
        <v>0</v>
      </c>
      <c r="HR18" s="20">
        <f>SUM(CALCULATION!FO18:FR18)</f>
        <v>167</v>
      </c>
      <c r="HS18" s="50">
        <v>8</v>
      </c>
      <c r="HU18" s="20">
        <f>SUM(CALCULATION!FT18:FW18)</f>
        <v>85</v>
      </c>
      <c r="HV18" s="50">
        <v>13</v>
      </c>
      <c r="HX18" s="20">
        <f>SUM(CALCULATION!FY18:GA18)</f>
        <v>134</v>
      </c>
      <c r="HY18" s="50">
        <v>15</v>
      </c>
      <c r="IA18" s="20">
        <f>SUM(CALCULATION!GD18:GG18)</f>
        <v>46</v>
      </c>
      <c r="IB18" s="50">
        <v>6</v>
      </c>
      <c r="ID18" s="20">
        <f>SUM(CALCULATION!GI18:GL18)</f>
        <v>208</v>
      </c>
      <c r="IE18" s="50">
        <v>8</v>
      </c>
      <c r="IG18" s="20">
        <f>SUM(CALCULATION!GN18:GQ18)</f>
        <v>180</v>
      </c>
      <c r="IH18" s="50">
        <v>9</v>
      </c>
      <c r="IJ18" s="20">
        <f>SUM(CALCULATION!GS18:GV18)</f>
        <v>74</v>
      </c>
      <c r="IK18" s="50">
        <v>4</v>
      </c>
      <c r="IM18" s="20">
        <f>SUM(CALCULATION!GX18:HA18)</f>
        <v>155</v>
      </c>
      <c r="IN18" s="50">
        <v>6</v>
      </c>
      <c r="IP18" s="20">
        <f>SUM(CALCULATION!HC18:HF18)</f>
        <v>31</v>
      </c>
      <c r="IQ18" s="50">
        <v>2</v>
      </c>
      <c r="IS18" s="20">
        <f>SUM(CALCULATION!HH18:HK18)</f>
        <v>161</v>
      </c>
      <c r="IT18" s="50">
        <v>11</v>
      </c>
      <c r="IV18" s="54">
        <f>SUM(CALCULATION!FK18:FM18)</f>
        <v>19</v>
      </c>
      <c r="IW18" s="50">
        <v>0</v>
      </c>
      <c r="IX18" s="50">
        <v>2</v>
      </c>
      <c r="IY18" s="50">
        <v>1</v>
      </c>
      <c r="IZ18" s="21">
        <v>3</v>
      </c>
      <c r="JB18" s="20">
        <f>SUM(CALCULATION!FT18:FW18)</f>
        <v>85</v>
      </c>
      <c r="JC18" s="55">
        <v>19</v>
      </c>
      <c r="JD18" s="56">
        <f t="shared" si="2"/>
        <v>104</v>
      </c>
      <c r="JF18" s="20">
        <f>SUM(CALCULATION!HH18:HK18)</f>
        <v>161</v>
      </c>
      <c r="JG18" s="55">
        <v>11</v>
      </c>
      <c r="JI18" s="20">
        <f>SUM(CALCULATION!HR18:HS18)</f>
        <v>175</v>
      </c>
      <c r="JJ18" s="50">
        <v>7</v>
      </c>
      <c r="JL18" s="20">
        <f>SUM(CALCULATION!HX18:HY18)</f>
        <v>149</v>
      </c>
      <c r="JM18" s="50">
        <v>1</v>
      </c>
      <c r="JO18" s="20">
        <f>SUM(CALCULATION!IA18:IB18)</f>
        <v>52</v>
      </c>
      <c r="JP18" s="50">
        <v>0</v>
      </c>
      <c r="JR18" s="20">
        <f>SUM(CALCULATION!ID18:IE18)</f>
        <v>216</v>
      </c>
      <c r="JS18" s="50">
        <v>4</v>
      </c>
      <c r="JU18" s="20">
        <f>SUM(CALCULATION!IG18:IH18)</f>
        <v>189</v>
      </c>
      <c r="JV18" s="50">
        <v>5</v>
      </c>
      <c r="JX18" s="56">
        <f>SUM(CALCULATION!JB18:JC18)</f>
        <v>104</v>
      </c>
      <c r="JY18" s="50">
        <v>3</v>
      </c>
      <c r="KA18" s="20">
        <f>SUM(CALCULATION!IJ18:IK18)</f>
        <v>78</v>
      </c>
      <c r="KB18" s="50">
        <v>0</v>
      </c>
      <c r="KD18" s="20">
        <f>SUM(CALCULATION!IM18:IN18)</f>
        <v>161</v>
      </c>
      <c r="KE18" s="50">
        <v>3</v>
      </c>
      <c r="KG18" s="20">
        <f>SUM(CALCULATION!IP18:IQ18)</f>
        <v>33</v>
      </c>
      <c r="KH18" s="50">
        <v>1</v>
      </c>
      <c r="KJ18" s="56">
        <f>SUM(CALCULATION!JF18:JG18)</f>
        <v>172</v>
      </c>
      <c r="KK18" s="50">
        <v>4</v>
      </c>
      <c r="KM18" s="20">
        <f>SUM(CALCULATION!IV18:IZ18)</f>
        <v>25</v>
      </c>
      <c r="KN18" s="50">
        <v>1</v>
      </c>
    </row>
    <row r="19" spans="1:300">
      <c r="A19">
        <v>13</v>
      </c>
      <c r="B19">
        <v>8</v>
      </c>
      <c r="C19" s="47">
        <v>8</v>
      </c>
      <c r="D19" s="47">
        <v>3</v>
      </c>
      <c r="H19">
        <v>2</v>
      </c>
      <c r="I19">
        <v>3</v>
      </c>
      <c r="J19">
        <v>14</v>
      </c>
      <c r="K19">
        <v>6</v>
      </c>
      <c r="M19">
        <v>1</v>
      </c>
      <c r="N19">
        <v>2</v>
      </c>
      <c r="O19">
        <v>4</v>
      </c>
      <c r="P19">
        <v>5</v>
      </c>
      <c r="R19" s="21">
        <v>50</v>
      </c>
      <c r="S19" s="47">
        <v>8</v>
      </c>
      <c r="T19" s="47">
        <v>8</v>
      </c>
      <c r="V19" s="21">
        <v>62</v>
      </c>
      <c r="W19" s="47">
        <v>7</v>
      </c>
      <c r="X19" s="47">
        <v>3</v>
      </c>
      <c r="Z19">
        <v>1</v>
      </c>
      <c r="AA19" s="47">
        <v>3</v>
      </c>
      <c r="AB19" s="47">
        <v>2</v>
      </c>
      <c r="AC19" s="47">
        <v>1</v>
      </c>
      <c r="AE19" s="21">
        <v>57</v>
      </c>
      <c r="AF19" s="47">
        <v>9</v>
      </c>
      <c r="AG19" s="47">
        <v>8</v>
      </c>
      <c r="AI19" s="47">
        <v>1</v>
      </c>
      <c r="AJ19" s="47"/>
      <c r="AK19" s="47">
        <v>1</v>
      </c>
      <c r="AL19" s="49">
        <v>1</v>
      </c>
      <c r="AM19" s="49">
        <v>3</v>
      </c>
      <c r="AN19" s="49">
        <v>3</v>
      </c>
      <c r="AO19" s="48">
        <v>1</v>
      </c>
      <c r="AQ19" s="21">
        <v>54</v>
      </c>
      <c r="AR19" s="47">
        <v>5</v>
      </c>
      <c r="AT19" s="21">
        <v>42</v>
      </c>
      <c r="AU19" s="47">
        <v>7</v>
      </c>
      <c r="AV19" s="47">
        <v>5</v>
      </c>
      <c r="AX19" s="21">
        <v>38</v>
      </c>
      <c r="AY19" s="47">
        <v>5</v>
      </c>
      <c r="AZ19" s="47">
        <v>2</v>
      </c>
      <c r="BC19">
        <v>1</v>
      </c>
      <c r="BD19">
        <v>2</v>
      </c>
      <c r="BE19">
        <v>4</v>
      </c>
      <c r="BF19">
        <v>5</v>
      </c>
      <c r="BH19" s="21">
        <v>60</v>
      </c>
      <c r="BI19" s="47">
        <v>7</v>
      </c>
      <c r="BJ19" s="47">
        <v>5</v>
      </c>
      <c r="BL19" s="21">
        <v>9</v>
      </c>
      <c r="BM19" s="47">
        <v>4</v>
      </c>
      <c r="BN19" s="47">
        <v>4</v>
      </c>
      <c r="BP19">
        <v>1</v>
      </c>
      <c r="BQ19">
        <v>2</v>
      </c>
      <c r="BR19">
        <v>4</v>
      </c>
      <c r="BS19">
        <v>5</v>
      </c>
      <c r="BU19" s="21">
        <v>54</v>
      </c>
      <c r="BV19" s="47">
        <v>7</v>
      </c>
      <c r="BW19" s="47">
        <v>7</v>
      </c>
      <c r="BY19" s="50">
        <f>SUM(CALCULATION!BH19:BJ19)</f>
        <v>72</v>
      </c>
      <c r="BZ19">
        <v>11</v>
      </c>
      <c r="CA19">
        <v>14</v>
      </c>
      <c r="CC19" s="50">
        <f>SUM(CALCULATION!AE19:AG19)</f>
        <v>74</v>
      </c>
      <c r="CD19">
        <v>11</v>
      </c>
      <c r="CE19">
        <v>14</v>
      </c>
      <c r="CG19" s="50">
        <f>SUM(CALCULATION!BL19:BN19)</f>
        <v>17</v>
      </c>
      <c r="CH19">
        <v>1</v>
      </c>
      <c r="CI19" s="47">
        <v>8</v>
      </c>
      <c r="CJ19">
        <f t="shared" si="0"/>
        <v>9</v>
      </c>
      <c r="CL19" s="50">
        <f>SUM(CALCULATION!R19:T19)</f>
        <v>66</v>
      </c>
      <c r="CM19">
        <v>9</v>
      </c>
      <c r="CN19">
        <v>15</v>
      </c>
      <c r="CP19" s="50">
        <v>64</v>
      </c>
      <c r="CQ19">
        <v>16</v>
      </c>
      <c r="CR19">
        <v>14</v>
      </c>
      <c r="CT19" s="50">
        <f>SUM(CALCULATION!BP19:BS19)</f>
        <v>12</v>
      </c>
      <c r="CU19">
        <v>6</v>
      </c>
      <c r="CW19" s="50">
        <f>SUM(CALCULATION!BU19:BW19)</f>
        <v>68</v>
      </c>
      <c r="CX19">
        <v>10</v>
      </c>
      <c r="CY19">
        <v>10</v>
      </c>
      <c r="DA19" s="50">
        <f>SUM(CALCULATION!AX19:AZ19)</f>
        <v>45</v>
      </c>
      <c r="DB19">
        <v>6</v>
      </c>
      <c r="DD19" s="50">
        <f>SUM(CALCULATION!Z19:AC19)</f>
        <v>7</v>
      </c>
      <c r="DE19">
        <v>4</v>
      </c>
      <c r="DG19" s="50">
        <f>SUM(CALCULATION!V19:X19)</f>
        <v>72</v>
      </c>
      <c r="DH19" s="51">
        <v>12</v>
      </c>
      <c r="DI19" s="51">
        <v>10</v>
      </c>
      <c r="DM19" s="50">
        <f>SUM(CALCULATION!AI19:AO19)</f>
        <v>10</v>
      </c>
      <c r="DN19">
        <v>4</v>
      </c>
      <c r="DP19" s="50">
        <f>SUM(CALCULATION!CG19:CJ19)</f>
        <v>35</v>
      </c>
      <c r="DQ19">
        <f t="shared" si="1"/>
        <v>109.375</v>
      </c>
      <c r="DS19" s="50">
        <f>SUM(CALCULATION!BL19:BN19)</f>
        <v>17</v>
      </c>
      <c r="DT19">
        <v>1</v>
      </c>
      <c r="DU19">
        <v>8</v>
      </c>
      <c r="DW19" s="52">
        <f>SUM(CALCULATION!CP19:CR19)</f>
        <v>94</v>
      </c>
      <c r="DX19">
        <v>18</v>
      </c>
      <c r="DY19">
        <v>16</v>
      </c>
      <c r="EA19" s="52">
        <f>SUM(CALCULATION!DA19:DB19)</f>
        <v>51</v>
      </c>
      <c r="EB19">
        <v>6</v>
      </c>
      <c r="EC19">
        <v>4</v>
      </c>
      <c r="EE19" s="52">
        <f>SUM(CALCULATION!CW19:CY19)</f>
        <v>88</v>
      </c>
      <c r="EF19">
        <v>11</v>
      </c>
      <c r="EG19">
        <v>5</v>
      </c>
      <c r="EI19" s="52">
        <f>SUM(CALCULATION!CT19:CU19)</f>
        <v>18</v>
      </c>
      <c r="EJ19">
        <v>4</v>
      </c>
      <c r="EK19">
        <v>6</v>
      </c>
      <c r="EM19" s="52">
        <f>SUM(CALCULATION!CL19:CN19)</f>
        <v>90</v>
      </c>
      <c r="EN19">
        <v>22</v>
      </c>
      <c r="EO19">
        <v>20</v>
      </c>
      <c r="EQ19" s="52">
        <f>SUM(CALCULATION!BY19:CA19)</f>
        <v>97</v>
      </c>
      <c r="ER19">
        <v>14</v>
      </c>
      <c r="ES19">
        <v>13</v>
      </c>
      <c r="EU19" s="53">
        <f>SUM(CALCULATION!DS19:DU19)</f>
        <v>26</v>
      </c>
      <c r="EV19">
        <v>8</v>
      </c>
      <c r="EW19">
        <v>6</v>
      </c>
      <c r="EY19" s="52">
        <f>SUM(CALCULATION!CC19:CE19)</f>
        <v>99</v>
      </c>
      <c r="EZ19">
        <v>19</v>
      </c>
      <c r="FA19">
        <v>11</v>
      </c>
      <c r="FC19" s="52">
        <f>SUM(CALCULATION!DM19:DN19)</f>
        <v>14</v>
      </c>
      <c r="FD19">
        <v>4</v>
      </c>
      <c r="FE19">
        <v>0</v>
      </c>
      <c r="FG19" s="52">
        <f>SUM(CALCULATION!DG19:DI19)</f>
        <v>94</v>
      </c>
      <c r="FH19">
        <v>11</v>
      </c>
      <c r="FI19">
        <v>11</v>
      </c>
      <c r="FK19" s="52">
        <f>SUM(CALCULATION!DD19:DE19)</f>
        <v>11</v>
      </c>
      <c r="FL19">
        <v>3</v>
      </c>
      <c r="FM19">
        <v>3</v>
      </c>
      <c r="FO19" s="54">
        <f>SUM(CALCULATION!DW19:DY19)</f>
        <v>128</v>
      </c>
      <c r="FP19" s="50">
        <v>3</v>
      </c>
      <c r="FQ19" s="50">
        <v>12</v>
      </c>
      <c r="FR19" s="50">
        <v>12</v>
      </c>
      <c r="FT19" s="54">
        <f>SUM(CALCULATION!EA19:EC19)</f>
        <v>61</v>
      </c>
      <c r="FU19" s="50">
        <v>2</v>
      </c>
      <c r="FV19" s="50">
        <v>6</v>
      </c>
      <c r="FW19" s="50">
        <v>4</v>
      </c>
      <c r="FY19" s="54">
        <f>SUM(CALCULATION!EE19:EG19)</f>
        <v>104</v>
      </c>
      <c r="FZ19" s="50">
        <v>5</v>
      </c>
      <c r="GA19" s="50">
        <v>14</v>
      </c>
      <c r="GD19" s="54">
        <f>SUM(CALCULATION!EI19:EK19)</f>
        <v>28</v>
      </c>
      <c r="GE19" s="50">
        <v>4</v>
      </c>
      <c r="GF19" s="50">
        <v>4</v>
      </c>
      <c r="GG19" s="50">
        <v>7</v>
      </c>
      <c r="GI19" s="54">
        <f>SUM(CALCULATION!EM19:EO19)</f>
        <v>132</v>
      </c>
      <c r="GJ19" s="50">
        <v>9</v>
      </c>
      <c r="GK19" s="50">
        <v>20</v>
      </c>
      <c r="GL19" s="50">
        <v>16</v>
      </c>
      <c r="GN19" s="54">
        <f>SUM(CALCULATION!EQ19:ES19)</f>
        <v>124</v>
      </c>
      <c r="GO19" s="50">
        <v>12</v>
      </c>
      <c r="GP19" s="50">
        <v>12</v>
      </c>
      <c r="GQ19" s="50">
        <v>11</v>
      </c>
      <c r="GS19" s="54">
        <f>SUM(CALCULATION!EU19:EW19)</f>
        <v>40</v>
      </c>
      <c r="GT19" s="50"/>
      <c r="GU19" s="50">
        <v>24</v>
      </c>
      <c r="GV19" s="50">
        <v>4</v>
      </c>
      <c r="GX19" s="54">
        <f>SUM(CALCULATION!EY19:FA19)</f>
        <v>129</v>
      </c>
      <c r="GY19" s="50">
        <v>2</v>
      </c>
      <c r="GZ19" s="50">
        <v>7</v>
      </c>
      <c r="HA19" s="50">
        <v>6</v>
      </c>
      <c r="HC19" s="54">
        <v>19</v>
      </c>
      <c r="HD19" s="50">
        <v>1</v>
      </c>
      <c r="HE19" s="50">
        <v>4</v>
      </c>
      <c r="HF19" s="50">
        <v>4</v>
      </c>
      <c r="HH19" s="54">
        <f>SUM(CALCULATION!FG19:FI19)</f>
        <v>116</v>
      </c>
      <c r="HI19" s="50">
        <v>6</v>
      </c>
      <c r="HJ19" s="50">
        <v>13</v>
      </c>
      <c r="HK19" s="50">
        <v>7</v>
      </c>
      <c r="HM19" s="54">
        <f>SUM(CALCULATION!FK19:FM19)</f>
        <v>17</v>
      </c>
      <c r="HN19" s="50">
        <v>1</v>
      </c>
      <c r="HO19" s="50">
        <v>2</v>
      </c>
      <c r="HP19" s="50">
        <v>0</v>
      </c>
      <c r="HR19" s="20">
        <f>SUM(CALCULATION!FO19:FR19)</f>
        <v>155</v>
      </c>
      <c r="HS19" s="50">
        <v>5</v>
      </c>
      <c r="HU19" s="20">
        <f>SUM(CALCULATION!FT19:FW19)</f>
        <v>73</v>
      </c>
      <c r="HV19" s="50">
        <v>13</v>
      </c>
      <c r="HX19" s="20">
        <f>SUM(CALCULATION!FY19:GA19)</f>
        <v>123</v>
      </c>
      <c r="HY19" s="50">
        <v>15</v>
      </c>
      <c r="IA19" s="20">
        <f>SUM(CALCULATION!GD19:GG19)</f>
        <v>43</v>
      </c>
      <c r="IB19" s="50">
        <v>6</v>
      </c>
      <c r="ID19" s="20">
        <f>SUM(CALCULATION!GI19:GL19)</f>
        <v>177</v>
      </c>
      <c r="IE19" s="50">
        <v>9</v>
      </c>
      <c r="IG19" s="20">
        <f>SUM(CALCULATION!GN19:GQ19)</f>
        <v>159</v>
      </c>
      <c r="IH19" s="50">
        <v>10</v>
      </c>
      <c r="IJ19" s="20">
        <f>SUM(CALCULATION!GS19:GV19)</f>
        <v>68</v>
      </c>
      <c r="IK19" s="50">
        <v>4</v>
      </c>
      <c r="IM19" s="20">
        <f>SUM(CALCULATION!GX19:HA19)</f>
        <v>144</v>
      </c>
      <c r="IN19" s="50">
        <v>7</v>
      </c>
      <c r="IP19" s="20">
        <f>SUM(CALCULATION!HC19:HF19)</f>
        <v>28</v>
      </c>
      <c r="IQ19" s="50">
        <v>2</v>
      </c>
      <c r="IS19" s="20">
        <f>SUM(CALCULATION!HH19:HK19)</f>
        <v>142</v>
      </c>
      <c r="IT19" s="50">
        <v>11</v>
      </c>
      <c r="IV19" s="54">
        <f>SUM(CALCULATION!FK19:FM19)</f>
        <v>17</v>
      </c>
      <c r="IW19" s="50">
        <v>1</v>
      </c>
      <c r="IX19" s="50">
        <v>2</v>
      </c>
      <c r="IY19" s="50">
        <v>2</v>
      </c>
      <c r="IZ19" s="21">
        <v>4</v>
      </c>
      <c r="JB19" s="20">
        <f>SUM(CALCULATION!FT19:FW19)</f>
        <v>73</v>
      </c>
      <c r="JC19" s="55">
        <v>19</v>
      </c>
      <c r="JD19" s="56">
        <f t="shared" si="2"/>
        <v>92</v>
      </c>
      <c r="JF19" s="20">
        <f>SUM(CALCULATION!HH19:HK19)</f>
        <v>142</v>
      </c>
      <c r="JG19" s="55">
        <v>11</v>
      </c>
      <c r="JI19" s="20">
        <f>SUM(CALCULATION!HR19:HS19)</f>
        <v>160</v>
      </c>
      <c r="JJ19" s="50">
        <v>7</v>
      </c>
      <c r="JL19" s="20">
        <f>SUM(CALCULATION!HX19:HY19)</f>
        <v>138</v>
      </c>
      <c r="JM19" s="50">
        <v>4</v>
      </c>
      <c r="JO19" s="20">
        <f>SUM(CALCULATION!IA19:IB19)</f>
        <v>49</v>
      </c>
      <c r="JP19" s="50">
        <v>2</v>
      </c>
      <c r="JR19" s="20">
        <f>SUM(CALCULATION!ID19:IE19)</f>
        <v>186</v>
      </c>
      <c r="JS19" s="50">
        <v>5</v>
      </c>
      <c r="JU19" s="20">
        <f>SUM(CALCULATION!IG19:IH19)</f>
        <v>169</v>
      </c>
      <c r="JV19" s="50">
        <v>6</v>
      </c>
      <c r="JX19" s="56">
        <f>SUM(CALCULATION!JB19:JC19)</f>
        <v>92</v>
      </c>
      <c r="JY19" s="50">
        <v>3</v>
      </c>
      <c r="KA19" s="20">
        <f>SUM(CALCULATION!IJ19:IK19)</f>
        <v>72</v>
      </c>
      <c r="KB19" s="50">
        <v>4</v>
      </c>
      <c r="KD19" s="20">
        <f>SUM(CALCULATION!IM19:IN19)</f>
        <v>151</v>
      </c>
      <c r="KE19" s="50">
        <v>5</v>
      </c>
      <c r="KG19" s="20">
        <f>SUM(CALCULATION!IP19:IQ19)</f>
        <v>30</v>
      </c>
      <c r="KH19" s="50">
        <v>1</v>
      </c>
      <c r="KJ19" s="56">
        <f>SUM(CALCULATION!JF19:JG19)</f>
        <v>153</v>
      </c>
      <c r="KK19" s="50">
        <v>4</v>
      </c>
      <c r="KM19" s="20">
        <f>SUM(CALCULATION!IV19:IZ19)</f>
        <v>26</v>
      </c>
      <c r="KN19" s="50">
        <v>1</v>
      </c>
    </row>
    <row r="20" spans="1:300">
      <c r="A20">
        <v>13</v>
      </c>
      <c r="B20">
        <v>7</v>
      </c>
      <c r="C20" s="47">
        <v>3</v>
      </c>
      <c r="D20" s="47">
        <v>5</v>
      </c>
      <c r="H20">
        <v>2</v>
      </c>
      <c r="I20">
        <v>3</v>
      </c>
      <c r="J20">
        <v>9</v>
      </c>
      <c r="K20">
        <v>12</v>
      </c>
      <c r="M20">
        <v>2</v>
      </c>
      <c r="N20">
        <v>1</v>
      </c>
      <c r="O20">
        <v>5</v>
      </c>
      <c r="P20">
        <v>4</v>
      </c>
      <c r="R20" s="21">
        <v>51</v>
      </c>
      <c r="S20" s="47">
        <v>7</v>
      </c>
      <c r="T20" s="47">
        <v>5</v>
      </c>
      <c r="V20" s="21">
        <v>52</v>
      </c>
      <c r="W20" s="47">
        <v>5</v>
      </c>
      <c r="X20" s="47">
        <v>3</v>
      </c>
      <c r="Z20">
        <v>0</v>
      </c>
      <c r="AA20" s="47">
        <v>1</v>
      </c>
      <c r="AB20" s="47">
        <v>1</v>
      </c>
      <c r="AC20" s="47">
        <v>1</v>
      </c>
      <c r="AE20" s="21">
        <v>44</v>
      </c>
      <c r="AF20" s="47">
        <v>11</v>
      </c>
      <c r="AG20" s="47">
        <v>6</v>
      </c>
      <c r="AI20" s="47">
        <v>2</v>
      </c>
      <c r="AJ20" s="47"/>
      <c r="AK20" s="47">
        <v>1</v>
      </c>
      <c r="AL20" s="49">
        <v>2</v>
      </c>
      <c r="AM20" s="49">
        <v>1</v>
      </c>
      <c r="AN20" s="49">
        <v>2</v>
      </c>
      <c r="AO20" s="48">
        <v>1</v>
      </c>
      <c r="AQ20" s="21">
        <v>46</v>
      </c>
      <c r="AR20" s="47">
        <v>6</v>
      </c>
      <c r="AT20" s="21">
        <v>34</v>
      </c>
      <c r="AU20" s="47">
        <v>5</v>
      </c>
      <c r="AV20" s="47">
        <v>5</v>
      </c>
      <c r="AX20" s="21">
        <v>38</v>
      </c>
      <c r="AY20" s="47">
        <v>3</v>
      </c>
      <c r="AZ20" s="47">
        <v>2</v>
      </c>
      <c r="BC20">
        <v>2</v>
      </c>
      <c r="BD20">
        <v>1</v>
      </c>
      <c r="BE20">
        <v>5</v>
      </c>
      <c r="BF20">
        <v>4</v>
      </c>
      <c r="BH20" s="21">
        <v>59</v>
      </c>
      <c r="BI20" s="47">
        <v>7</v>
      </c>
      <c r="BJ20" s="47">
        <v>5</v>
      </c>
      <c r="BL20" s="21">
        <v>9</v>
      </c>
      <c r="BM20" s="47">
        <v>6</v>
      </c>
      <c r="BN20" s="47">
        <v>2</v>
      </c>
      <c r="BP20">
        <v>2</v>
      </c>
      <c r="BQ20">
        <v>1</v>
      </c>
      <c r="BR20">
        <v>5</v>
      </c>
      <c r="BS20">
        <v>4</v>
      </c>
      <c r="BU20" s="21">
        <v>46</v>
      </c>
      <c r="BV20" s="47">
        <v>7</v>
      </c>
      <c r="BW20" s="47">
        <v>7</v>
      </c>
      <c r="BY20" s="50">
        <f>SUM(CALCULATION!BH20:BJ20)</f>
        <v>71</v>
      </c>
      <c r="BZ20">
        <v>13</v>
      </c>
      <c r="CA20">
        <v>13</v>
      </c>
      <c r="CC20" s="50">
        <f>SUM(CALCULATION!AE20:AG20)</f>
        <v>61</v>
      </c>
      <c r="CD20">
        <v>10</v>
      </c>
      <c r="CE20">
        <v>14</v>
      </c>
      <c r="CG20" s="50">
        <f>SUM(CALCULATION!BL20:BN20)</f>
        <v>17</v>
      </c>
      <c r="CH20">
        <v>1</v>
      </c>
      <c r="CI20" s="47">
        <v>6</v>
      </c>
      <c r="CJ20">
        <f t="shared" si="0"/>
        <v>7</v>
      </c>
      <c r="CL20" s="50">
        <f>SUM(CALCULATION!R20:T20)</f>
        <v>63</v>
      </c>
      <c r="CM20">
        <v>8</v>
      </c>
      <c r="CN20">
        <v>16</v>
      </c>
      <c r="CP20" s="50">
        <f>SUM(CALCULATION!AT20:AV20)</f>
        <v>44</v>
      </c>
      <c r="CQ20">
        <v>16</v>
      </c>
      <c r="CR20">
        <v>14</v>
      </c>
      <c r="CT20" s="50">
        <f>SUM(CALCULATION!BP20:BS20)</f>
        <v>12</v>
      </c>
      <c r="CU20">
        <v>6</v>
      </c>
      <c r="CW20" s="50">
        <f>SUM(CALCULATION!BU20:BW20)</f>
        <v>60</v>
      </c>
      <c r="CX20">
        <v>10</v>
      </c>
      <c r="CY20">
        <v>10</v>
      </c>
      <c r="DA20" s="50">
        <f>SUM(CALCULATION!AX20:AZ20)</f>
        <v>43</v>
      </c>
      <c r="DB20">
        <v>6</v>
      </c>
      <c r="DD20" s="50">
        <f>SUM(CALCULATION!Z20:AC20)</f>
        <v>3</v>
      </c>
      <c r="DE20">
        <v>4</v>
      </c>
      <c r="DG20" s="50">
        <f>SUM(CALCULATION!V20:X20)</f>
        <v>60</v>
      </c>
      <c r="DH20" s="51">
        <v>16</v>
      </c>
      <c r="DI20" s="51">
        <v>12</v>
      </c>
      <c r="DM20" s="50">
        <f>SUM(CALCULATION!AI20:AO20)</f>
        <v>9</v>
      </c>
      <c r="DN20">
        <v>4</v>
      </c>
      <c r="DP20" s="50">
        <f>SUM(CALCULATION!CG20:CJ20)</f>
        <v>31</v>
      </c>
      <c r="DQ20">
        <f t="shared" si="1"/>
        <v>96.875</v>
      </c>
      <c r="DS20" s="50">
        <f>SUM(CALCULATION!BL20:BN20)</f>
        <v>17</v>
      </c>
      <c r="DT20">
        <v>1</v>
      </c>
      <c r="DU20">
        <v>6</v>
      </c>
      <c r="DW20" s="52">
        <f>SUM(CALCULATION!CP20:CR20)</f>
        <v>74</v>
      </c>
      <c r="DX20">
        <v>25</v>
      </c>
      <c r="DY20">
        <v>10</v>
      </c>
      <c r="EA20" s="52">
        <f>SUM(CALCULATION!DA20:DB20)</f>
        <v>49</v>
      </c>
      <c r="EB20">
        <v>8</v>
      </c>
      <c r="EC20">
        <v>6</v>
      </c>
      <c r="EE20" s="52">
        <f>SUM(CALCULATION!CW20:CY20)</f>
        <v>80</v>
      </c>
      <c r="EF20">
        <v>14</v>
      </c>
      <c r="EG20">
        <v>8</v>
      </c>
      <c r="EI20" s="52">
        <f>SUM(CALCULATION!CT20:CU20)</f>
        <v>18</v>
      </c>
      <c r="EJ20">
        <v>6</v>
      </c>
      <c r="EK20">
        <v>2</v>
      </c>
      <c r="EM20" s="52">
        <f>SUM(CALCULATION!CL20:CN20)</f>
        <v>87</v>
      </c>
      <c r="EN20">
        <v>26</v>
      </c>
      <c r="EO20">
        <v>16</v>
      </c>
      <c r="EQ20" s="52">
        <f>SUM(CALCULATION!BY20:CA20)</f>
        <v>97</v>
      </c>
      <c r="ER20">
        <v>20</v>
      </c>
      <c r="ES20">
        <v>12</v>
      </c>
      <c r="EU20" s="53">
        <f>SUM(CALCULATION!DS20:DU20)</f>
        <v>24</v>
      </c>
      <c r="EV20">
        <v>8</v>
      </c>
      <c r="EW20">
        <v>6</v>
      </c>
      <c r="EY20" s="52">
        <f>SUM(CALCULATION!CC20:CE20)</f>
        <v>85</v>
      </c>
      <c r="EZ20">
        <v>21</v>
      </c>
      <c r="FA20">
        <v>8</v>
      </c>
      <c r="FC20" s="52">
        <f>SUM(CALCULATION!DM20:DN20)</f>
        <v>13</v>
      </c>
      <c r="FD20">
        <v>5</v>
      </c>
      <c r="FE20">
        <v>2</v>
      </c>
      <c r="FG20" s="52">
        <f>SUM(CALCULATION!DG20:DI20)</f>
        <v>88</v>
      </c>
      <c r="FH20">
        <v>10</v>
      </c>
      <c r="FI20">
        <v>11</v>
      </c>
      <c r="FK20" s="52">
        <f>SUM(CALCULATION!DD20:DE20)</f>
        <v>7</v>
      </c>
      <c r="FL20">
        <v>6</v>
      </c>
      <c r="FM20">
        <v>3</v>
      </c>
      <c r="FO20" s="54">
        <f>SUM(CALCULATION!DW20:DY20)</f>
        <v>109</v>
      </c>
      <c r="FP20" s="50">
        <v>2</v>
      </c>
      <c r="FQ20" s="50">
        <v>8</v>
      </c>
      <c r="FR20" s="50">
        <v>8</v>
      </c>
      <c r="FT20" s="54">
        <f>SUM(CALCULATION!EA20:EC20)</f>
        <v>63</v>
      </c>
      <c r="FU20" s="50">
        <v>2</v>
      </c>
      <c r="FV20" s="50">
        <v>6</v>
      </c>
      <c r="FW20" s="50">
        <v>6</v>
      </c>
      <c r="FY20" s="54">
        <f>SUM(CALCULATION!EE20:EG20)</f>
        <v>102</v>
      </c>
      <c r="FZ20" s="50">
        <v>7</v>
      </c>
      <c r="GA20" s="50">
        <v>9</v>
      </c>
      <c r="GD20" s="54">
        <f>SUM(CALCULATION!EI20:EK20)</f>
        <v>26</v>
      </c>
      <c r="GE20" s="50">
        <v>4</v>
      </c>
      <c r="GF20" s="50">
        <v>0</v>
      </c>
      <c r="GG20" s="50">
        <v>7</v>
      </c>
      <c r="GI20" s="54">
        <f>SUM(CALCULATION!EM20:EO20)</f>
        <v>129</v>
      </c>
      <c r="GJ20" s="50">
        <v>11</v>
      </c>
      <c r="GK20" s="50">
        <v>14</v>
      </c>
      <c r="GL20" s="50">
        <v>11</v>
      </c>
      <c r="GN20" s="54">
        <f>SUM(CALCULATION!EQ20:ES20)</f>
        <v>129</v>
      </c>
      <c r="GO20" s="50">
        <v>13</v>
      </c>
      <c r="GP20" s="50">
        <v>9</v>
      </c>
      <c r="GQ20" s="50">
        <v>9</v>
      </c>
      <c r="GS20" s="54">
        <f>SUM(CALCULATION!EU20:EW20)</f>
        <v>38</v>
      </c>
      <c r="GT20" s="50"/>
      <c r="GU20" s="50">
        <v>24</v>
      </c>
      <c r="GV20" s="50">
        <v>4</v>
      </c>
      <c r="GX20" s="54">
        <f>SUM(CALCULATION!EY20:FA20)</f>
        <v>114</v>
      </c>
      <c r="GY20" s="50">
        <v>4</v>
      </c>
      <c r="GZ20" s="50">
        <v>4</v>
      </c>
      <c r="HA20" s="50">
        <v>5</v>
      </c>
      <c r="HC20" s="54">
        <v>20</v>
      </c>
      <c r="HD20" s="50">
        <v>1</v>
      </c>
      <c r="HE20" s="50">
        <v>3</v>
      </c>
      <c r="HF20" s="50">
        <v>3</v>
      </c>
      <c r="HH20" s="54">
        <f>SUM(CALCULATION!FG20:FI20)</f>
        <v>109</v>
      </c>
      <c r="HI20" s="50">
        <v>8</v>
      </c>
      <c r="HJ20" s="50">
        <v>11</v>
      </c>
      <c r="HK20" s="50">
        <v>2</v>
      </c>
      <c r="HM20" s="54">
        <f>SUM(CALCULATION!FK20:FM20)</f>
        <v>16</v>
      </c>
      <c r="HN20" s="50">
        <v>1</v>
      </c>
      <c r="HO20" s="50">
        <v>1</v>
      </c>
      <c r="HP20" s="50">
        <v>0</v>
      </c>
      <c r="HR20" s="20">
        <f>SUM(CALCULATION!FO20:FR20)</f>
        <v>127</v>
      </c>
      <c r="HS20" s="50">
        <v>6</v>
      </c>
      <c r="HU20" s="20">
        <f>SUM(CALCULATION!FT20:FW20)</f>
        <v>77</v>
      </c>
      <c r="HV20" s="50">
        <v>15</v>
      </c>
      <c r="HX20" s="20">
        <f>SUM(CALCULATION!FY20:GA20)</f>
        <v>118</v>
      </c>
      <c r="HY20" s="50">
        <v>14</v>
      </c>
      <c r="IA20" s="20">
        <f>SUM(CALCULATION!GD20:GG20)</f>
        <v>37</v>
      </c>
      <c r="IB20" s="50">
        <v>6</v>
      </c>
      <c r="ID20" s="20">
        <f>SUM(CALCULATION!GI20:GL20)</f>
        <v>165</v>
      </c>
      <c r="IE20" s="50">
        <v>10</v>
      </c>
      <c r="IG20" s="20">
        <f>SUM(CALCULATION!GN20:GQ20)</f>
        <v>160</v>
      </c>
      <c r="IH20" s="50">
        <v>13</v>
      </c>
      <c r="IJ20" s="20">
        <f>SUM(CALCULATION!GS20:GV20)</f>
        <v>66</v>
      </c>
      <c r="IK20" s="50">
        <v>4</v>
      </c>
      <c r="IM20" s="20">
        <f>SUM(CALCULATION!GX20:HA20)</f>
        <v>127</v>
      </c>
      <c r="IN20" s="50">
        <v>8</v>
      </c>
      <c r="IP20" s="20">
        <f>SUM(CALCULATION!HC20:HF20)</f>
        <v>27</v>
      </c>
      <c r="IQ20" s="50">
        <v>4</v>
      </c>
      <c r="IS20" s="20">
        <f>SUM(CALCULATION!HH20:HK20)</f>
        <v>130</v>
      </c>
      <c r="IT20" s="50">
        <v>13</v>
      </c>
      <c r="IV20" s="54">
        <f>SUM(CALCULATION!FK20:FM20)</f>
        <v>16</v>
      </c>
      <c r="IW20" s="50">
        <v>1</v>
      </c>
      <c r="IX20" s="50">
        <v>1</v>
      </c>
      <c r="IY20" s="50">
        <v>2</v>
      </c>
      <c r="IZ20" s="21">
        <v>3</v>
      </c>
      <c r="JB20" s="20">
        <f>SUM(CALCULATION!FT20:FW20)</f>
        <v>77</v>
      </c>
      <c r="JC20" s="55">
        <v>21</v>
      </c>
      <c r="JD20" s="56">
        <f t="shared" si="2"/>
        <v>98</v>
      </c>
      <c r="JF20" s="20">
        <f>SUM(CALCULATION!HH20:HK20)</f>
        <v>130</v>
      </c>
      <c r="JG20" s="55">
        <v>13</v>
      </c>
      <c r="JI20" s="20">
        <f>SUM(CALCULATION!HR20:HS20)</f>
        <v>133</v>
      </c>
      <c r="JJ20" s="50">
        <v>6</v>
      </c>
      <c r="JL20" s="20">
        <f>SUM(CALCULATION!HX20:HY20)</f>
        <v>132</v>
      </c>
      <c r="JM20" s="50">
        <v>4</v>
      </c>
      <c r="JO20" s="20">
        <f>SUM(CALCULATION!IA20:IB20)</f>
        <v>43</v>
      </c>
      <c r="JP20" s="50">
        <v>2</v>
      </c>
      <c r="JR20" s="20">
        <f>SUM(CALCULATION!ID20:IE20)</f>
        <v>175</v>
      </c>
      <c r="JS20" s="50">
        <v>5</v>
      </c>
      <c r="JU20" s="20">
        <f>SUM(CALCULATION!IG20:IH20)</f>
        <v>173</v>
      </c>
      <c r="JV20" s="50">
        <v>6</v>
      </c>
      <c r="JX20" s="56">
        <f>SUM(CALCULATION!JB20:JC20)</f>
        <v>98</v>
      </c>
      <c r="JY20" s="50">
        <v>3</v>
      </c>
      <c r="KA20" s="20">
        <f>SUM(CALCULATION!IJ20:IK20)</f>
        <v>70</v>
      </c>
      <c r="KB20" s="50">
        <v>4</v>
      </c>
      <c r="KD20" s="20">
        <f>SUM(CALCULATION!IM20:IN20)</f>
        <v>135</v>
      </c>
      <c r="KE20" s="50">
        <v>4</v>
      </c>
      <c r="KG20" s="20">
        <f>SUM(CALCULATION!IP20:IQ20)</f>
        <v>31</v>
      </c>
      <c r="KH20" s="50">
        <v>1</v>
      </c>
      <c r="KJ20" s="56">
        <f>SUM(CALCULATION!JF20:JG20)</f>
        <v>143</v>
      </c>
      <c r="KK20" s="50">
        <v>4</v>
      </c>
      <c r="KM20" s="20">
        <f>SUM(CALCULATION!IV20:IZ20)</f>
        <v>23</v>
      </c>
      <c r="KN20" s="50">
        <v>1</v>
      </c>
    </row>
    <row r="21" spans="1:300">
      <c r="A21">
        <v>13</v>
      </c>
      <c r="B21">
        <v>8</v>
      </c>
      <c r="C21" s="47">
        <v>10</v>
      </c>
      <c r="D21" s="47">
        <v>5</v>
      </c>
      <c r="H21">
        <v>2</v>
      </c>
      <c r="I21">
        <v>3</v>
      </c>
      <c r="J21">
        <v>15</v>
      </c>
      <c r="K21">
        <v>13</v>
      </c>
      <c r="M21">
        <v>2</v>
      </c>
      <c r="N21">
        <v>2</v>
      </c>
      <c r="O21">
        <v>5</v>
      </c>
      <c r="P21">
        <v>5</v>
      </c>
      <c r="R21" s="21">
        <v>63</v>
      </c>
      <c r="S21" s="47">
        <v>5</v>
      </c>
      <c r="T21" s="47">
        <v>5</v>
      </c>
      <c r="V21" s="21">
        <v>70</v>
      </c>
      <c r="W21" s="47">
        <v>7</v>
      </c>
      <c r="X21" s="47">
        <v>3</v>
      </c>
      <c r="Z21">
        <v>0</v>
      </c>
      <c r="AA21" s="47">
        <v>3</v>
      </c>
      <c r="AB21" s="47">
        <v>1</v>
      </c>
      <c r="AC21" s="47">
        <v>1</v>
      </c>
      <c r="AE21" s="21">
        <v>60</v>
      </c>
      <c r="AF21" s="47">
        <v>8</v>
      </c>
      <c r="AG21" s="47">
        <v>6</v>
      </c>
      <c r="AI21" s="47">
        <v>2</v>
      </c>
      <c r="AJ21" s="47"/>
      <c r="AK21" s="47">
        <v>2</v>
      </c>
      <c r="AL21" s="49">
        <v>3</v>
      </c>
      <c r="AM21" s="49">
        <v>3</v>
      </c>
      <c r="AN21" s="49">
        <v>2</v>
      </c>
      <c r="AO21" s="48">
        <v>1</v>
      </c>
      <c r="AQ21" s="21">
        <v>57</v>
      </c>
      <c r="AR21" s="47">
        <v>6</v>
      </c>
      <c r="AT21" s="21">
        <v>48</v>
      </c>
      <c r="AU21" s="47">
        <v>9</v>
      </c>
      <c r="AV21" s="47">
        <v>5</v>
      </c>
      <c r="AX21" s="21">
        <v>46</v>
      </c>
      <c r="AY21" s="47">
        <v>5</v>
      </c>
      <c r="AZ21" s="47">
        <v>2</v>
      </c>
      <c r="BC21">
        <v>2</v>
      </c>
      <c r="BD21">
        <v>2</v>
      </c>
      <c r="BE21">
        <v>5</v>
      </c>
      <c r="BF21">
        <v>5</v>
      </c>
      <c r="BH21" s="21">
        <v>69</v>
      </c>
      <c r="BI21" s="47">
        <v>6</v>
      </c>
      <c r="BJ21" s="47">
        <v>5</v>
      </c>
      <c r="BL21" s="21">
        <v>11</v>
      </c>
      <c r="BM21" s="47">
        <v>6</v>
      </c>
      <c r="BN21" s="47">
        <v>2</v>
      </c>
      <c r="BP21">
        <v>2</v>
      </c>
      <c r="BQ21">
        <v>2</v>
      </c>
      <c r="BR21">
        <v>5</v>
      </c>
      <c r="BS21">
        <v>5</v>
      </c>
      <c r="BU21" s="21">
        <v>57</v>
      </c>
      <c r="BV21" s="47">
        <v>7</v>
      </c>
      <c r="BW21" s="47">
        <v>6</v>
      </c>
      <c r="BY21" s="50">
        <f>SUM(CALCULATION!BH21:BJ21)</f>
        <v>80</v>
      </c>
      <c r="BZ21">
        <v>11</v>
      </c>
      <c r="CA21">
        <v>14</v>
      </c>
      <c r="CC21" s="50">
        <f>SUM(CALCULATION!AE21:AG21)</f>
        <v>74</v>
      </c>
      <c r="CD21">
        <v>11</v>
      </c>
      <c r="CE21">
        <v>14</v>
      </c>
      <c r="CG21" s="50">
        <f>SUM(CALCULATION!BL21:BN21)</f>
        <v>19</v>
      </c>
      <c r="CH21">
        <v>1</v>
      </c>
      <c r="CI21" s="47">
        <v>6</v>
      </c>
      <c r="CJ21">
        <f t="shared" si="0"/>
        <v>7</v>
      </c>
      <c r="CL21" s="50">
        <f>SUM(CALCULATION!R21:T21)</f>
        <v>73</v>
      </c>
      <c r="CM21">
        <v>11</v>
      </c>
      <c r="CN21">
        <v>17</v>
      </c>
      <c r="CP21" s="50">
        <f>SUM(CALCULATION!AT21:AV21)</f>
        <v>62</v>
      </c>
      <c r="CQ21">
        <v>17</v>
      </c>
      <c r="CR21">
        <v>15</v>
      </c>
      <c r="CT21" s="50">
        <f>SUM(CALCULATION!BP21:BS21)</f>
        <v>14</v>
      </c>
      <c r="CU21">
        <v>7</v>
      </c>
      <c r="CW21" s="50">
        <f>SUM(CALCULATION!BU21:BW21)</f>
        <v>70</v>
      </c>
      <c r="CX21">
        <v>15</v>
      </c>
      <c r="CY21">
        <v>9</v>
      </c>
      <c r="DA21" s="50">
        <f>SUM(CALCULATION!AX21:AZ21)</f>
        <v>53</v>
      </c>
      <c r="DB21">
        <v>8</v>
      </c>
      <c r="DD21" s="50">
        <f>SUM(CALCULATION!Z21:AC21)</f>
        <v>5</v>
      </c>
      <c r="DE21">
        <v>5</v>
      </c>
      <c r="DG21" s="50">
        <f>SUM(CALCULATION!V21:X21)</f>
        <v>80</v>
      </c>
      <c r="DH21" s="51">
        <v>16</v>
      </c>
      <c r="DI21" s="51">
        <v>11</v>
      </c>
      <c r="DM21" s="50">
        <f>SUM(CALCULATION!AI21:AO21)</f>
        <v>13</v>
      </c>
      <c r="DN21">
        <v>5</v>
      </c>
      <c r="DP21" s="50">
        <f>SUM(CALCULATION!CG21:CJ21)</f>
        <v>33</v>
      </c>
      <c r="DS21" s="50">
        <f>SUM(CALCULATION!BL21:BN21)</f>
        <v>19</v>
      </c>
      <c r="DT21">
        <v>1</v>
      </c>
      <c r="DU21">
        <v>6</v>
      </c>
      <c r="DW21" s="52">
        <f>SUM(CALCULATION!CP21:CR21)</f>
        <v>94</v>
      </c>
      <c r="DX21">
        <v>25</v>
      </c>
      <c r="DY21">
        <v>20</v>
      </c>
      <c r="EA21" s="52">
        <f>SUM(CALCULATION!DA21:DB21)</f>
        <v>61</v>
      </c>
      <c r="EB21">
        <v>10</v>
      </c>
      <c r="EC21">
        <v>6</v>
      </c>
      <c r="EE21" s="52">
        <f>SUM(CALCULATION!CW21:CY21)</f>
        <v>94</v>
      </c>
      <c r="EF21">
        <v>15</v>
      </c>
      <c r="EG21">
        <v>10</v>
      </c>
      <c r="EI21" s="52">
        <f>SUM(CALCULATION!CT21:CU21)</f>
        <v>21</v>
      </c>
      <c r="EJ21">
        <v>6</v>
      </c>
      <c r="EK21">
        <v>6</v>
      </c>
      <c r="EM21" s="52">
        <f>SUM(CALCULATION!CL21:CN21)</f>
        <v>101</v>
      </c>
      <c r="EN21">
        <v>27</v>
      </c>
      <c r="EO21">
        <v>18</v>
      </c>
      <c r="EQ21" s="52">
        <f>SUM(CALCULATION!BY21:CA21)</f>
        <v>105</v>
      </c>
      <c r="ER21">
        <v>20</v>
      </c>
      <c r="ES21">
        <v>14</v>
      </c>
      <c r="EU21" s="53">
        <f>SUM(CALCULATION!DS21:DU21)</f>
        <v>26</v>
      </c>
      <c r="EV21">
        <v>6</v>
      </c>
      <c r="EW21">
        <v>2</v>
      </c>
      <c r="EY21" s="52">
        <f>SUM(CALCULATION!CC21:CE21)</f>
        <v>99</v>
      </c>
      <c r="EZ21">
        <v>22</v>
      </c>
      <c r="FA21">
        <v>13</v>
      </c>
      <c r="FC21" s="52">
        <f>SUM(CALCULATION!DM21:DN21)</f>
        <v>18</v>
      </c>
      <c r="FD21">
        <v>5</v>
      </c>
      <c r="FE21">
        <v>2</v>
      </c>
      <c r="FG21" s="52">
        <f>SUM(CALCULATION!DG21:DI21)</f>
        <v>107</v>
      </c>
      <c r="FH21">
        <v>13</v>
      </c>
      <c r="FI21">
        <v>11</v>
      </c>
      <c r="FK21" s="52">
        <f>SUM(CALCULATION!DD21:DE21)</f>
        <v>10</v>
      </c>
      <c r="FL21">
        <v>3</v>
      </c>
      <c r="FM21">
        <v>3</v>
      </c>
      <c r="FO21" s="54">
        <f>SUM(CALCULATION!DW21:DY21)</f>
        <v>139</v>
      </c>
      <c r="FP21" s="50">
        <v>8</v>
      </c>
      <c r="FQ21" s="50">
        <v>14</v>
      </c>
      <c r="FR21" s="50">
        <v>14</v>
      </c>
      <c r="FT21" s="54">
        <f>SUM(CALCULATION!EA21:EC21)</f>
        <v>77</v>
      </c>
      <c r="FU21" s="50">
        <v>2</v>
      </c>
      <c r="FV21" s="50">
        <v>6</v>
      </c>
      <c r="FW21" s="50">
        <v>6</v>
      </c>
      <c r="FY21" s="54">
        <f>SUM(CALCULATION!EE21:EG21)</f>
        <v>119</v>
      </c>
      <c r="FZ21" s="50">
        <v>7</v>
      </c>
      <c r="GA21" s="50">
        <v>12</v>
      </c>
      <c r="GD21" s="54">
        <f>SUM(CALCULATION!EI21:EK21)</f>
        <v>33</v>
      </c>
      <c r="GE21" s="50">
        <v>4</v>
      </c>
      <c r="GF21" s="50">
        <v>4</v>
      </c>
      <c r="GG21" s="50">
        <v>7</v>
      </c>
      <c r="GI21" s="54">
        <f>SUM(CALCULATION!EM21:EO21)</f>
        <v>146</v>
      </c>
      <c r="GJ21" s="50">
        <v>15</v>
      </c>
      <c r="GK21" s="50">
        <v>20</v>
      </c>
      <c r="GL21" s="50">
        <v>18</v>
      </c>
      <c r="GN21" s="54">
        <f>SUM(CALCULATION!EQ21:ES21)</f>
        <v>139</v>
      </c>
      <c r="GO21" s="50">
        <v>12</v>
      </c>
      <c r="GP21" s="50">
        <v>13</v>
      </c>
      <c r="GQ21" s="50">
        <v>11</v>
      </c>
      <c r="GS21" s="54">
        <f>SUM(CALCULATION!EU21:EW21)</f>
        <v>34</v>
      </c>
      <c r="GT21" s="50">
        <v>4</v>
      </c>
      <c r="GU21" s="50">
        <v>24</v>
      </c>
      <c r="GV21" s="50">
        <v>4</v>
      </c>
      <c r="GX21" s="54">
        <f>SUM(CALCULATION!EY21:FA21)</f>
        <v>134</v>
      </c>
      <c r="GY21" s="50">
        <v>5</v>
      </c>
      <c r="GZ21" s="50">
        <v>8</v>
      </c>
      <c r="HA21" s="50">
        <v>7</v>
      </c>
      <c r="HC21" s="54">
        <f>SUM(CALCULATION!FC21:FE21)</f>
        <v>25</v>
      </c>
      <c r="HD21" s="50">
        <v>1</v>
      </c>
      <c r="HE21" s="50">
        <v>4</v>
      </c>
      <c r="HF21" s="50">
        <v>3</v>
      </c>
      <c r="HH21" s="54">
        <f>SUM(CALCULATION!FG21:FI21)</f>
        <v>131</v>
      </c>
      <c r="HI21" s="50">
        <v>10</v>
      </c>
      <c r="HJ21" s="50">
        <v>13</v>
      </c>
      <c r="HK21" s="50">
        <v>6</v>
      </c>
      <c r="HM21" s="54">
        <f>SUM(CALCULATION!FK21:FM21)</f>
        <v>16</v>
      </c>
      <c r="HN21" s="50">
        <v>2</v>
      </c>
      <c r="HO21" s="50">
        <v>1</v>
      </c>
      <c r="HP21" s="50">
        <v>2</v>
      </c>
      <c r="HR21" s="20">
        <f>SUM(CALCULATION!FO21:FR21)</f>
        <v>175</v>
      </c>
      <c r="HS21" s="50">
        <v>7</v>
      </c>
      <c r="HU21" s="20">
        <f>SUM(CALCULATION!FT21:FW21)</f>
        <v>91</v>
      </c>
      <c r="HV21" s="50">
        <v>12</v>
      </c>
      <c r="HX21" s="20">
        <f>SUM(CALCULATION!FY21:GA21)</f>
        <v>138</v>
      </c>
      <c r="HY21" s="50">
        <v>14</v>
      </c>
      <c r="IA21" s="20">
        <f>SUM(CALCULATION!GD21:GG21)</f>
        <v>48</v>
      </c>
      <c r="IB21" s="50">
        <v>6</v>
      </c>
      <c r="ID21" s="20">
        <f>SUM(CALCULATION!GI21:GL21)</f>
        <v>199</v>
      </c>
      <c r="IE21" s="50">
        <v>7</v>
      </c>
      <c r="IG21" s="20">
        <f>SUM(CALCULATION!GN21:GQ21)</f>
        <v>175</v>
      </c>
      <c r="IH21" s="50">
        <v>11</v>
      </c>
      <c r="IJ21" s="20">
        <f>SUM(CALCULATION!GS21:GV21)</f>
        <v>66</v>
      </c>
      <c r="IK21" s="50">
        <v>6</v>
      </c>
      <c r="IM21" s="20">
        <f>SUM(CALCULATION!GX21:HA21)</f>
        <v>154</v>
      </c>
      <c r="IN21" s="50">
        <v>7</v>
      </c>
      <c r="IP21" s="20">
        <f>SUM(CALCULATION!HC21:HF21)</f>
        <v>33</v>
      </c>
      <c r="IQ21" s="50">
        <v>3</v>
      </c>
      <c r="IS21" s="20">
        <f>SUM(CALCULATION!HH21:HK21)</f>
        <v>160</v>
      </c>
      <c r="IT21" s="50">
        <v>13</v>
      </c>
      <c r="IV21" s="54">
        <f>SUM(CALCULATION!FK21:FM21)</f>
        <v>16</v>
      </c>
      <c r="IW21" s="50">
        <v>2</v>
      </c>
      <c r="IX21" s="50">
        <v>1</v>
      </c>
      <c r="IY21" s="50">
        <v>3</v>
      </c>
      <c r="IZ21" s="21">
        <v>4</v>
      </c>
      <c r="JB21" s="20">
        <f>SUM(CALCULATION!FT21:FW21)</f>
        <v>91</v>
      </c>
      <c r="JC21" s="55">
        <v>18</v>
      </c>
      <c r="JD21" s="56">
        <f t="shared" si="2"/>
        <v>109</v>
      </c>
      <c r="JF21" s="20">
        <f>SUM(CALCULATION!HH21:HK21)</f>
        <v>160</v>
      </c>
      <c r="JG21" s="55">
        <v>13</v>
      </c>
      <c r="JI21" s="20">
        <f>SUM(CALCULATION!HR21:HS21)</f>
        <v>182</v>
      </c>
      <c r="JJ21" s="50">
        <v>6</v>
      </c>
      <c r="JL21" s="20">
        <f>SUM(CALCULATION!HX21:HY21)</f>
        <v>152</v>
      </c>
      <c r="JM21" s="50">
        <v>3</v>
      </c>
      <c r="JO21" s="20">
        <f>SUM(CALCULATION!IA21:IB21)</f>
        <v>54</v>
      </c>
      <c r="JP21" s="50">
        <v>2</v>
      </c>
      <c r="JR21" s="20">
        <f>SUM(CALCULATION!ID21:IE21)</f>
        <v>206</v>
      </c>
      <c r="JS21" s="50">
        <v>4</v>
      </c>
      <c r="JU21" s="20">
        <f>SUM(CALCULATION!IG21:IH21)</f>
        <v>186</v>
      </c>
      <c r="JV21" s="50">
        <v>6</v>
      </c>
      <c r="JX21" s="56">
        <f>SUM(CALCULATION!JB21:JC21)</f>
        <v>109</v>
      </c>
      <c r="JY21" s="50">
        <v>3</v>
      </c>
      <c r="KA21" s="20">
        <f>SUM(CALCULATION!IJ21:IK21)</f>
        <v>72</v>
      </c>
      <c r="KB21" s="50">
        <v>4</v>
      </c>
      <c r="KD21" s="20">
        <f>SUM(CALCULATION!IM21:IN21)</f>
        <v>161</v>
      </c>
      <c r="KE21" s="50">
        <v>3</v>
      </c>
      <c r="KG21" s="20">
        <f>SUM(CALCULATION!IP21:IQ21)</f>
        <v>36</v>
      </c>
      <c r="KH21" s="50">
        <v>1</v>
      </c>
      <c r="KJ21" s="56">
        <f>SUM(CALCULATION!JF21:JG21)</f>
        <v>173</v>
      </c>
      <c r="KK21" s="50">
        <v>4</v>
      </c>
      <c r="KM21" s="20">
        <f>SUM(CALCULATION!IV21:IZ21)</f>
        <v>26</v>
      </c>
      <c r="KN21" s="50">
        <v>1</v>
      </c>
    </row>
    <row r="22" spans="1:300">
      <c r="A22">
        <v>13</v>
      </c>
      <c r="B22">
        <v>6</v>
      </c>
      <c r="C22" s="47">
        <v>7</v>
      </c>
      <c r="D22" s="47">
        <v>5</v>
      </c>
      <c r="H22">
        <v>2</v>
      </c>
      <c r="I22">
        <v>2</v>
      </c>
      <c r="J22">
        <v>12</v>
      </c>
      <c r="K22">
        <v>10</v>
      </c>
      <c r="M22">
        <v>2</v>
      </c>
      <c r="N22">
        <v>2</v>
      </c>
      <c r="O22">
        <v>3</v>
      </c>
      <c r="P22">
        <v>4</v>
      </c>
      <c r="R22" s="21">
        <v>59</v>
      </c>
      <c r="S22" s="47">
        <v>8</v>
      </c>
      <c r="T22" s="47">
        <v>5</v>
      </c>
      <c r="V22" s="21">
        <v>62</v>
      </c>
      <c r="W22" s="47">
        <v>7</v>
      </c>
      <c r="X22" s="47">
        <v>3</v>
      </c>
      <c r="Z22">
        <v>1</v>
      </c>
      <c r="AA22" s="47">
        <v>3</v>
      </c>
      <c r="AB22" s="47">
        <v>2</v>
      </c>
      <c r="AC22" s="47">
        <v>1</v>
      </c>
      <c r="AE22" s="21">
        <v>59</v>
      </c>
      <c r="AF22" s="47">
        <v>11</v>
      </c>
      <c r="AG22" s="47">
        <v>6</v>
      </c>
      <c r="AI22" s="47">
        <v>3</v>
      </c>
      <c r="AJ22" s="47"/>
      <c r="AK22" s="47">
        <v>2</v>
      </c>
      <c r="AL22" s="49">
        <v>2</v>
      </c>
      <c r="AM22" s="49">
        <v>3</v>
      </c>
      <c r="AN22" s="49">
        <v>3</v>
      </c>
      <c r="AO22" s="48">
        <v>1</v>
      </c>
      <c r="AQ22" s="21">
        <v>55</v>
      </c>
      <c r="AR22" s="47">
        <v>7</v>
      </c>
      <c r="AT22" s="21">
        <v>43</v>
      </c>
      <c r="AU22" s="47">
        <v>9</v>
      </c>
      <c r="AV22" s="47">
        <v>5</v>
      </c>
      <c r="AX22" s="21">
        <v>39</v>
      </c>
      <c r="AY22" s="47">
        <v>5</v>
      </c>
      <c r="AZ22" s="47">
        <v>2</v>
      </c>
      <c r="BC22">
        <v>2</v>
      </c>
      <c r="BD22">
        <v>2</v>
      </c>
      <c r="BE22">
        <v>3</v>
      </c>
      <c r="BF22">
        <v>4</v>
      </c>
      <c r="BH22" s="21">
        <v>67</v>
      </c>
      <c r="BI22" s="47">
        <v>8</v>
      </c>
      <c r="BJ22" s="47">
        <v>5</v>
      </c>
      <c r="BL22" s="21">
        <v>13</v>
      </c>
      <c r="BM22" s="47">
        <v>6</v>
      </c>
      <c r="BN22" s="47">
        <v>2</v>
      </c>
      <c r="BP22">
        <v>2</v>
      </c>
      <c r="BQ22">
        <v>2</v>
      </c>
      <c r="BR22">
        <v>3</v>
      </c>
      <c r="BS22">
        <v>4</v>
      </c>
      <c r="BU22" s="21">
        <v>55</v>
      </c>
      <c r="BV22" s="47">
        <v>8</v>
      </c>
      <c r="BW22" s="47">
        <v>6</v>
      </c>
      <c r="BY22" s="50">
        <f>SUM(CALCULATION!BH22:BJ22)</f>
        <v>80</v>
      </c>
      <c r="BZ22">
        <v>13</v>
      </c>
      <c r="CA22">
        <v>15</v>
      </c>
      <c r="CC22" s="50">
        <f>SUM(CALCULATION!AE22:AG22)</f>
        <v>76</v>
      </c>
      <c r="CD22">
        <v>12</v>
      </c>
      <c r="CE22">
        <v>14</v>
      </c>
      <c r="CG22" s="50">
        <f>SUM(CALCULATION!BL22:BN22)</f>
        <v>21</v>
      </c>
      <c r="CH22">
        <v>0</v>
      </c>
      <c r="CI22" s="47">
        <v>6</v>
      </c>
      <c r="CJ22">
        <f t="shared" si="0"/>
        <v>6</v>
      </c>
      <c r="CL22" s="50">
        <f>SUM(CALCULATION!R22:T22)</f>
        <v>72</v>
      </c>
      <c r="CM22">
        <v>11</v>
      </c>
      <c r="CN22">
        <v>18</v>
      </c>
      <c r="CP22" s="50">
        <f>SUM(CALCULATION!AT22:AV22)</f>
        <v>57</v>
      </c>
      <c r="CQ22">
        <v>16</v>
      </c>
      <c r="CR22">
        <v>15</v>
      </c>
      <c r="CT22" s="50">
        <f>SUM(CALCULATION!BP22:BS22)</f>
        <v>11</v>
      </c>
      <c r="CU22">
        <v>7</v>
      </c>
      <c r="CW22" s="50">
        <f>SUM(CALCULATION!BU22:BW22)</f>
        <v>69</v>
      </c>
      <c r="CX22">
        <v>13</v>
      </c>
      <c r="CY22">
        <v>11</v>
      </c>
      <c r="DA22" s="50">
        <f>SUM(CALCULATION!AX22:AZ22)</f>
        <v>46</v>
      </c>
      <c r="DB22">
        <v>8</v>
      </c>
      <c r="DD22" s="50">
        <f>SUM(CALCULATION!Z22:AC22)</f>
        <v>7</v>
      </c>
      <c r="DE22">
        <v>5</v>
      </c>
      <c r="DG22" s="50">
        <f>SUM(CALCULATION!V22:X22)</f>
        <v>72</v>
      </c>
      <c r="DH22" s="51">
        <v>17</v>
      </c>
      <c r="DI22" s="51">
        <v>12</v>
      </c>
      <c r="DM22" s="50">
        <f>SUM(CALCULATION!AI22:AO22)</f>
        <v>14</v>
      </c>
      <c r="DN22">
        <v>5</v>
      </c>
      <c r="DP22" s="50">
        <f>SUM(CALCULATION!CG22:CJ22)</f>
        <v>33</v>
      </c>
      <c r="DS22" s="50">
        <f>SUM(CALCULATION!BL22:BN22)</f>
        <v>21</v>
      </c>
      <c r="DT22">
        <v>0</v>
      </c>
      <c r="DU22">
        <v>6</v>
      </c>
      <c r="DW22" s="52">
        <f>SUM(CALCULATION!CP22:CR22)</f>
        <v>88</v>
      </c>
      <c r="DX22">
        <v>20</v>
      </c>
      <c r="DY22">
        <v>21</v>
      </c>
      <c r="EA22" s="52">
        <f>SUM(CALCULATION!DA22:DB22)</f>
        <v>54</v>
      </c>
      <c r="EB22">
        <v>10</v>
      </c>
      <c r="EC22">
        <v>8</v>
      </c>
      <c r="EE22" s="52">
        <f>SUM(CALCULATION!CW22:CY22)</f>
        <v>93</v>
      </c>
      <c r="EF22">
        <v>16</v>
      </c>
      <c r="EG22">
        <v>9</v>
      </c>
      <c r="EI22" s="52">
        <f>SUM(CALCULATION!CT22:CU22)</f>
        <v>18</v>
      </c>
      <c r="EJ22">
        <v>6</v>
      </c>
      <c r="EK22">
        <v>6</v>
      </c>
      <c r="EM22" s="52">
        <f>SUM(CALCULATION!CL22:CN22)</f>
        <v>101</v>
      </c>
      <c r="EN22">
        <v>27</v>
      </c>
      <c r="EO22">
        <v>20</v>
      </c>
      <c r="EQ22" s="52">
        <f>SUM(CALCULATION!BY22:CA22)</f>
        <v>108</v>
      </c>
      <c r="ER22">
        <v>20</v>
      </c>
      <c r="ES22">
        <v>15</v>
      </c>
      <c r="EU22" s="53">
        <f>SUM(CALCULATION!DS22:DU22)</f>
        <v>27</v>
      </c>
      <c r="EV22">
        <v>6</v>
      </c>
      <c r="EW22">
        <v>2</v>
      </c>
      <c r="EY22" s="52">
        <f>SUM(CALCULATION!CC22:CE22)</f>
        <v>102</v>
      </c>
      <c r="EZ22">
        <v>22</v>
      </c>
      <c r="FA22">
        <v>15</v>
      </c>
      <c r="FC22" s="52">
        <f>SUM(CALCULATION!DM22:DN22)</f>
        <v>19</v>
      </c>
      <c r="FD22">
        <v>5</v>
      </c>
      <c r="FE22">
        <v>3</v>
      </c>
      <c r="FG22" s="52">
        <f>SUM(CALCULATION!DG22:DI22)</f>
        <v>101</v>
      </c>
      <c r="FH22">
        <v>8</v>
      </c>
      <c r="FI22">
        <v>13</v>
      </c>
      <c r="FK22" s="52">
        <f>SUM(CALCULATION!DD22:DE22)</f>
        <v>12</v>
      </c>
      <c r="FL22">
        <v>0</v>
      </c>
      <c r="FM22">
        <v>4</v>
      </c>
      <c r="FO22" s="54">
        <f>SUM(CALCULATION!DW22:DY22)</f>
        <v>129</v>
      </c>
      <c r="FP22" s="50">
        <v>7</v>
      </c>
      <c r="FQ22" s="50">
        <v>10</v>
      </c>
      <c r="FR22" s="50">
        <v>10</v>
      </c>
      <c r="FT22" s="54">
        <f>SUM(CALCULATION!EA22:EC22)</f>
        <v>72</v>
      </c>
      <c r="FU22" s="50">
        <v>2</v>
      </c>
      <c r="FV22" s="50">
        <v>2</v>
      </c>
      <c r="FW22" s="50">
        <v>6</v>
      </c>
      <c r="FY22" s="54">
        <f>SUM(CALCULATION!EE22:EG22)</f>
        <v>118</v>
      </c>
      <c r="FZ22" s="50">
        <v>7</v>
      </c>
      <c r="GA22" s="50">
        <v>10</v>
      </c>
      <c r="GD22" s="54">
        <f>SUM(CALCULATION!EI22:EK22)</f>
        <v>30</v>
      </c>
      <c r="GE22" s="50">
        <v>4</v>
      </c>
      <c r="GF22" s="50">
        <v>4</v>
      </c>
      <c r="GG22" s="50">
        <v>7</v>
      </c>
      <c r="GI22" s="54">
        <f>SUM(CALCULATION!EM22:EO22)</f>
        <v>148</v>
      </c>
      <c r="GJ22" s="50">
        <v>14</v>
      </c>
      <c r="GK22" s="50">
        <v>14</v>
      </c>
      <c r="GL22" s="50">
        <v>13</v>
      </c>
      <c r="GN22" s="54">
        <f>SUM(CALCULATION!EQ22:ES22)</f>
        <v>143</v>
      </c>
      <c r="GO22" s="50">
        <v>13</v>
      </c>
      <c r="GP22" s="50">
        <v>11</v>
      </c>
      <c r="GQ22" s="50">
        <v>9</v>
      </c>
      <c r="GS22" s="54">
        <f>SUM(CALCULATION!EU22:EW22)</f>
        <v>35</v>
      </c>
      <c r="GT22" s="50">
        <v>4</v>
      </c>
      <c r="GU22" s="50">
        <v>24</v>
      </c>
      <c r="GV22" s="50">
        <v>4</v>
      </c>
      <c r="GX22" s="54">
        <f>SUM(CALCULATION!EY22:FA22)</f>
        <v>139</v>
      </c>
      <c r="GY22" s="50">
        <v>5</v>
      </c>
      <c r="GZ22" s="50">
        <v>7</v>
      </c>
      <c r="HA22" s="50">
        <v>5</v>
      </c>
      <c r="HC22" s="54">
        <f>SUM(CALCULATION!FC22:FE22)</f>
        <v>27</v>
      </c>
      <c r="HD22" s="50">
        <v>1</v>
      </c>
      <c r="HE22" s="50">
        <v>3</v>
      </c>
      <c r="HF22" s="50">
        <v>2</v>
      </c>
      <c r="HH22" s="54">
        <f>SUM(CALCULATION!FG22:FI22)</f>
        <v>122</v>
      </c>
      <c r="HI22" s="50">
        <v>6</v>
      </c>
      <c r="HJ22" s="50">
        <v>8</v>
      </c>
      <c r="HK22" s="50">
        <v>6</v>
      </c>
      <c r="HM22" s="54">
        <f>SUM(CALCULATION!FK22:FM22)</f>
        <v>16</v>
      </c>
      <c r="HN22" s="50">
        <v>1</v>
      </c>
      <c r="HO22" s="50">
        <v>1</v>
      </c>
      <c r="HP22" s="50">
        <v>1</v>
      </c>
      <c r="HR22" s="20">
        <f>SUM(CALCULATION!FO22:FR22)</f>
        <v>156</v>
      </c>
      <c r="HS22" s="50">
        <v>8</v>
      </c>
      <c r="HU22" s="20">
        <f>SUM(CALCULATION!FT22:FW22)</f>
        <v>82</v>
      </c>
      <c r="HV22" s="50">
        <v>16</v>
      </c>
      <c r="HX22" s="20">
        <f>SUM(CALCULATION!FY22:GA22)</f>
        <v>135</v>
      </c>
      <c r="HY22" s="50">
        <v>16</v>
      </c>
      <c r="IA22" s="20">
        <f>SUM(CALCULATION!GD22:GG22)</f>
        <v>45</v>
      </c>
      <c r="IB22" s="50">
        <v>6</v>
      </c>
      <c r="ID22" s="20">
        <f>SUM(CALCULATION!GI22:GL22)</f>
        <v>189</v>
      </c>
      <c r="IE22" s="50">
        <v>4</v>
      </c>
      <c r="IG22" s="20">
        <f>SUM(CALCULATION!GN22:GQ22)</f>
        <v>176</v>
      </c>
      <c r="IH22" s="50">
        <v>13</v>
      </c>
      <c r="IJ22" s="20">
        <f>SUM(CALCULATION!GS22:GV22)</f>
        <v>67</v>
      </c>
      <c r="IK22" s="50">
        <v>4</v>
      </c>
      <c r="IM22" s="20">
        <f>SUM(CALCULATION!GX22:HA22)</f>
        <v>156</v>
      </c>
      <c r="IN22" s="50">
        <v>10</v>
      </c>
      <c r="IP22" s="20">
        <f>SUM(CALCULATION!HC22:HF22)</f>
        <v>33</v>
      </c>
      <c r="IQ22" s="50">
        <v>3</v>
      </c>
      <c r="IS22" s="20">
        <f>SUM(CALCULATION!HH22:HK22)</f>
        <v>142</v>
      </c>
      <c r="IT22" s="50">
        <v>13</v>
      </c>
      <c r="IV22" s="54">
        <f>SUM(CALCULATION!FK22:FM22)</f>
        <v>16</v>
      </c>
      <c r="IW22" s="50">
        <v>1</v>
      </c>
      <c r="IX22" s="50">
        <v>1</v>
      </c>
      <c r="IY22" s="50">
        <v>2</v>
      </c>
      <c r="IZ22" s="21">
        <v>4</v>
      </c>
      <c r="JB22" s="20">
        <f>SUM(CALCULATION!FT22:FW22)</f>
        <v>82</v>
      </c>
      <c r="JC22" s="55">
        <v>22</v>
      </c>
      <c r="JD22" s="56">
        <f t="shared" si="2"/>
        <v>104</v>
      </c>
      <c r="JF22" s="20">
        <f>SUM(CALCULATION!HH22:HK22)</f>
        <v>142</v>
      </c>
      <c r="JG22" s="55">
        <v>13</v>
      </c>
      <c r="JI22" s="20">
        <f>SUM(CALCULATION!HR22:HS22)</f>
        <v>164</v>
      </c>
      <c r="JJ22" s="50">
        <v>7</v>
      </c>
      <c r="JL22" s="20">
        <f>SUM(CALCULATION!HX22:HY22)</f>
        <v>151</v>
      </c>
      <c r="JM22" s="50">
        <v>4</v>
      </c>
      <c r="JO22" s="20">
        <f>SUM(CALCULATION!IA22:IB22)</f>
        <v>51</v>
      </c>
      <c r="JP22" s="50">
        <v>2</v>
      </c>
      <c r="JR22" s="20">
        <f>SUM(CALCULATION!ID22:IE22)</f>
        <v>193</v>
      </c>
      <c r="JS22" s="50">
        <v>5</v>
      </c>
      <c r="JU22" s="20">
        <f>SUM(CALCULATION!IG22:IH22)</f>
        <v>189</v>
      </c>
      <c r="JV22" s="50">
        <v>6</v>
      </c>
      <c r="JX22" s="56">
        <f>SUM(CALCULATION!JB22:JC22)</f>
        <v>104</v>
      </c>
      <c r="JY22" s="50">
        <v>3</v>
      </c>
      <c r="KA22" s="20">
        <f>SUM(CALCULATION!IJ22:IK22)</f>
        <v>71</v>
      </c>
      <c r="KB22" s="50">
        <v>4</v>
      </c>
      <c r="KD22" s="20">
        <f>SUM(CALCULATION!IM22:IN22)</f>
        <v>166</v>
      </c>
      <c r="KE22" s="50">
        <v>5</v>
      </c>
      <c r="KG22" s="20">
        <f>SUM(CALCULATION!IP22:IQ22)</f>
        <v>36</v>
      </c>
      <c r="KH22" s="50">
        <v>1</v>
      </c>
      <c r="KJ22" s="56">
        <f>SUM(CALCULATION!JF22:JG22)</f>
        <v>155</v>
      </c>
      <c r="KK22" s="50">
        <v>4</v>
      </c>
      <c r="KM22" s="20">
        <f>SUM(CALCULATION!IV22:IZ22)</f>
        <v>24</v>
      </c>
      <c r="KN22" s="50">
        <v>1</v>
      </c>
    </row>
    <row r="23" spans="1:300">
      <c r="A23">
        <v>14</v>
      </c>
      <c r="B23">
        <v>2</v>
      </c>
      <c r="C23" s="47">
        <v>1</v>
      </c>
      <c r="D23" s="47">
        <v>4</v>
      </c>
      <c r="H23">
        <v>2</v>
      </c>
      <c r="I23">
        <v>3</v>
      </c>
      <c r="J23">
        <v>1</v>
      </c>
      <c r="K23">
        <v>11</v>
      </c>
      <c r="M23">
        <v>1</v>
      </c>
      <c r="N23">
        <v>2</v>
      </c>
      <c r="O23">
        <v>4</v>
      </c>
      <c r="P23">
        <v>5</v>
      </c>
      <c r="R23" s="21">
        <v>47</v>
      </c>
      <c r="S23" s="47">
        <v>6</v>
      </c>
      <c r="T23" s="47">
        <v>5</v>
      </c>
      <c r="V23" s="21">
        <v>54</v>
      </c>
      <c r="W23" s="47">
        <v>6</v>
      </c>
      <c r="X23" s="47">
        <v>3</v>
      </c>
      <c r="Z23">
        <v>1</v>
      </c>
      <c r="AA23" s="47">
        <v>3</v>
      </c>
      <c r="AB23" s="47">
        <v>1</v>
      </c>
      <c r="AC23" s="47">
        <v>1</v>
      </c>
      <c r="AE23" s="21">
        <v>44</v>
      </c>
      <c r="AF23" s="47">
        <v>6</v>
      </c>
      <c r="AG23" s="47">
        <v>6</v>
      </c>
      <c r="AI23" s="47">
        <v>3</v>
      </c>
      <c r="AJ23" s="47"/>
      <c r="AK23" s="47">
        <v>1</v>
      </c>
      <c r="AL23" s="49">
        <v>3</v>
      </c>
      <c r="AM23" s="49">
        <v>1</v>
      </c>
      <c r="AN23" s="49">
        <v>3</v>
      </c>
      <c r="AO23" s="48">
        <v>1</v>
      </c>
      <c r="AQ23" s="21">
        <v>52</v>
      </c>
      <c r="AR23" s="47">
        <v>6</v>
      </c>
      <c r="AT23" s="21">
        <v>33</v>
      </c>
      <c r="AU23" s="47">
        <v>6</v>
      </c>
      <c r="AV23" s="47">
        <v>4</v>
      </c>
      <c r="AX23" s="21">
        <v>30</v>
      </c>
      <c r="AY23" s="47">
        <v>5</v>
      </c>
      <c r="AZ23" s="47">
        <v>2</v>
      </c>
      <c r="BC23">
        <v>1</v>
      </c>
      <c r="BD23">
        <v>2</v>
      </c>
      <c r="BE23">
        <v>4</v>
      </c>
      <c r="BF23">
        <v>5</v>
      </c>
      <c r="BH23" s="21">
        <v>50</v>
      </c>
      <c r="BI23" s="47">
        <v>6</v>
      </c>
      <c r="BJ23" s="47">
        <v>5</v>
      </c>
      <c r="BL23" s="21">
        <v>7</v>
      </c>
      <c r="BM23" s="47">
        <v>6</v>
      </c>
      <c r="BN23" s="47">
        <v>2</v>
      </c>
      <c r="BP23">
        <v>1</v>
      </c>
      <c r="BQ23">
        <v>2</v>
      </c>
      <c r="BR23">
        <v>4</v>
      </c>
      <c r="BS23">
        <v>5</v>
      </c>
      <c r="BU23" s="21">
        <v>52</v>
      </c>
      <c r="BV23" s="47">
        <v>6</v>
      </c>
      <c r="BW23" s="47">
        <v>6</v>
      </c>
      <c r="BY23" s="50">
        <f>SUM(CALCULATION!BH23:BJ23)</f>
        <v>61</v>
      </c>
      <c r="BZ23">
        <v>7</v>
      </c>
      <c r="CA23">
        <v>10</v>
      </c>
      <c r="CC23" s="50">
        <f>SUM(CALCULATION!AE23:AG23)</f>
        <v>56</v>
      </c>
      <c r="CD23">
        <v>8</v>
      </c>
      <c r="CE23">
        <v>13</v>
      </c>
      <c r="CG23" s="50">
        <f>SUM(CALCULATION!BL23:BN23)</f>
        <v>15</v>
      </c>
      <c r="CH23">
        <v>0</v>
      </c>
      <c r="CI23" s="47">
        <v>6</v>
      </c>
      <c r="CJ23">
        <f t="shared" si="0"/>
        <v>6</v>
      </c>
      <c r="CL23" s="50">
        <f>SUM(CALCULATION!R23:T23)</f>
        <v>58</v>
      </c>
      <c r="CM23">
        <v>6</v>
      </c>
      <c r="CN23">
        <v>12</v>
      </c>
      <c r="CP23" s="50">
        <f>SUM(CALCULATION!AT23:AV23)</f>
        <v>43</v>
      </c>
      <c r="CQ23">
        <v>13</v>
      </c>
      <c r="CR23">
        <v>12</v>
      </c>
      <c r="CT23" s="50">
        <f>SUM(CALCULATION!BP23:BS23)</f>
        <v>12</v>
      </c>
      <c r="CU23">
        <v>6</v>
      </c>
      <c r="CW23" s="50">
        <f>SUM(CALCULATION!BU23:BW23)</f>
        <v>64</v>
      </c>
      <c r="CX23">
        <v>5</v>
      </c>
      <c r="CY23">
        <v>9</v>
      </c>
      <c r="DA23" s="50">
        <f>SUM(CALCULATION!AX23:AZ23)</f>
        <v>37</v>
      </c>
      <c r="DB23">
        <v>6</v>
      </c>
      <c r="DD23" s="50">
        <f>SUM(CALCULATION!Z23:AC23)</f>
        <v>6</v>
      </c>
      <c r="DE23">
        <v>5</v>
      </c>
      <c r="DG23" s="50">
        <f>SUM(CALCULATION!V23:X23)</f>
        <v>63</v>
      </c>
      <c r="DH23" s="51">
        <v>13</v>
      </c>
      <c r="DI23" s="51">
        <v>12</v>
      </c>
      <c r="DM23" s="50">
        <f>SUM(CALCULATION!AI23:AO23)</f>
        <v>12</v>
      </c>
      <c r="DN23">
        <v>4</v>
      </c>
      <c r="DP23" s="50">
        <f>SUM(CALCULATION!CG23:CJ23)</f>
        <v>27</v>
      </c>
      <c r="DS23" s="50">
        <f>SUM(CALCULATION!BL23:BN23)</f>
        <v>15</v>
      </c>
      <c r="DT23">
        <v>0</v>
      </c>
      <c r="DU23">
        <v>6</v>
      </c>
      <c r="DW23" s="52">
        <v>65</v>
      </c>
      <c r="DX23">
        <v>3</v>
      </c>
      <c r="DY23">
        <v>18</v>
      </c>
      <c r="EA23" s="52">
        <f>SUM(CALCULATION!DA23:DB23)</f>
        <v>43</v>
      </c>
      <c r="EB23">
        <v>2</v>
      </c>
      <c r="EC23">
        <v>2</v>
      </c>
      <c r="EE23" s="52">
        <f>SUM(CALCULATION!CW23:CY23)</f>
        <v>78</v>
      </c>
      <c r="EF23">
        <v>6</v>
      </c>
      <c r="EG23">
        <v>0</v>
      </c>
      <c r="EI23" s="52">
        <f>SUM(CALCULATION!CT23:CU23)</f>
        <v>18</v>
      </c>
      <c r="EJ23">
        <v>4</v>
      </c>
      <c r="EK23">
        <v>2</v>
      </c>
      <c r="EM23" s="52">
        <f>SUM(CALCULATION!CL23:CN23)</f>
        <v>76</v>
      </c>
      <c r="EN23">
        <v>2</v>
      </c>
      <c r="EO23">
        <v>17</v>
      </c>
      <c r="EQ23" s="52">
        <f>SUM(CALCULATION!BY23:CA23)</f>
        <v>78</v>
      </c>
      <c r="ER23">
        <v>4</v>
      </c>
      <c r="ES23">
        <v>9</v>
      </c>
      <c r="EU23" s="53">
        <f>SUM(CALCULATION!DS23:DU23)</f>
        <v>21</v>
      </c>
      <c r="EV23">
        <v>2</v>
      </c>
      <c r="EW23">
        <v>0</v>
      </c>
      <c r="EY23" s="52">
        <f>SUM(CALCULATION!CC23:CE23)</f>
        <v>77</v>
      </c>
      <c r="EZ23">
        <v>6</v>
      </c>
      <c r="FA23">
        <v>7</v>
      </c>
      <c r="FC23" s="52">
        <f>SUM(CALCULATION!DM23:DN23)</f>
        <v>16</v>
      </c>
      <c r="FD23">
        <v>1</v>
      </c>
      <c r="FE23">
        <v>1</v>
      </c>
      <c r="FG23" s="52">
        <f>SUM(CALCULATION!DG23:DI23)</f>
        <v>88</v>
      </c>
      <c r="FH23">
        <v>3</v>
      </c>
      <c r="FI23">
        <v>8</v>
      </c>
      <c r="FK23" s="52">
        <f>SUM(CALCULATION!DD23:DE23)</f>
        <v>11</v>
      </c>
      <c r="FL23">
        <v>3</v>
      </c>
      <c r="FM23">
        <v>3</v>
      </c>
      <c r="FO23" s="54">
        <f>SUM(CALCULATION!DW23:DY23)</f>
        <v>86</v>
      </c>
      <c r="FP23" s="50">
        <v>3</v>
      </c>
      <c r="FQ23" s="50">
        <v>13</v>
      </c>
      <c r="FR23" s="50">
        <v>13</v>
      </c>
      <c r="FT23" s="54">
        <f>SUM(CALCULATION!EA23:EC23)</f>
        <v>47</v>
      </c>
      <c r="FU23" s="50">
        <v>0</v>
      </c>
      <c r="FV23" s="50">
        <v>8</v>
      </c>
      <c r="FW23" s="50">
        <v>6</v>
      </c>
      <c r="FY23" s="54">
        <f>SUM(CALCULATION!EE23:EG23)</f>
        <v>84</v>
      </c>
      <c r="FZ23" s="50">
        <v>5</v>
      </c>
      <c r="GA23" s="50">
        <v>15</v>
      </c>
      <c r="GD23" s="54">
        <f>SUM(CALCULATION!EI23:EK23)</f>
        <v>24</v>
      </c>
      <c r="GE23" s="50">
        <v>4</v>
      </c>
      <c r="GF23" s="50">
        <v>6</v>
      </c>
      <c r="GG23" s="50">
        <v>5</v>
      </c>
      <c r="GI23" s="54">
        <f>SUM(CALCULATION!EM23:EO23)</f>
        <v>95</v>
      </c>
      <c r="GJ23" s="50">
        <v>7</v>
      </c>
      <c r="GK23" s="50">
        <v>19</v>
      </c>
      <c r="GL23" s="50">
        <v>13</v>
      </c>
      <c r="GN23" s="54">
        <f>SUM(CALCULATION!EQ23:ES23)</f>
        <v>91</v>
      </c>
      <c r="GO23" s="50">
        <v>8</v>
      </c>
      <c r="GP23" s="50">
        <v>11</v>
      </c>
      <c r="GQ23" s="50">
        <v>9</v>
      </c>
      <c r="GS23" s="54">
        <f>SUM(CALCULATION!EU23:EW23)</f>
        <v>23</v>
      </c>
      <c r="GT23" s="50">
        <v>2</v>
      </c>
      <c r="GU23" s="50">
        <v>24</v>
      </c>
      <c r="GV23" s="50">
        <v>4</v>
      </c>
      <c r="GX23" s="54">
        <f>SUM(CALCULATION!EY23:FA23)</f>
        <v>90</v>
      </c>
      <c r="GY23" s="50">
        <v>2</v>
      </c>
      <c r="GZ23" s="50">
        <v>8</v>
      </c>
      <c r="HA23" s="50">
        <v>7</v>
      </c>
      <c r="HC23" s="54">
        <f>SUM(CALCULATION!FC23:FE23)</f>
        <v>18</v>
      </c>
      <c r="HD23" s="50">
        <v>1</v>
      </c>
      <c r="HE23" s="50">
        <v>4</v>
      </c>
      <c r="HF23" s="50">
        <v>3</v>
      </c>
      <c r="HH23" s="54">
        <f>SUM(CALCULATION!FG23:FI23)</f>
        <v>99</v>
      </c>
      <c r="HI23" s="50">
        <v>4</v>
      </c>
      <c r="HJ23" s="50">
        <v>14</v>
      </c>
      <c r="HK23" s="50">
        <v>6</v>
      </c>
      <c r="HM23" s="54">
        <f>SUM(CALCULATION!FK23:FM23)</f>
        <v>17</v>
      </c>
      <c r="HN23" s="50">
        <v>1</v>
      </c>
      <c r="HO23" s="50">
        <v>2</v>
      </c>
      <c r="HP23" s="50">
        <v>1</v>
      </c>
      <c r="HR23" s="20">
        <f>SUM(CALCULATION!FO23:FR23)</f>
        <v>115</v>
      </c>
      <c r="HS23" s="50">
        <v>7</v>
      </c>
      <c r="HU23" s="20">
        <f>SUM(CALCULATION!FT23:FW23)</f>
        <v>61</v>
      </c>
      <c r="HV23" s="50">
        <v>14</v>
      </c>
      <c r="HX23" s="20">
        <f>SUM(CALCULATION!FY23:GA23)</f>
        <v>104</v>
      </c>
      <c r="HY23" s="50">
        <v>15</v>
      </c>
      <c r="IA23" s="20">
        <f>SUM(CALCULATION!GD23:GG23)</f>
        <v>39</v>
      </c>
      <c r="IB23" s="50">
        <v>4</v>
      </c>
      <c r="ID23" s="20">
        <f>SUM(CALCULATION!GI23:GL23)</f>
        <v>134</v>
      </c>
      <c r="IE23" s="50">
        <v>4</v>
      </c>
      <c r="IG23" s="20">
        <f>SUM(CALCULATION!GN23:GQ23)</f>
        <v>119</v>
      </c>
      <c r="IH23" s="50">
        <v>8</v>
      </c>
      <c r="IJ23" s="20">
        <f>SUM(CALCULATION!GS23:GV23)</f>
        <v>53</v>
      </c>
      <c r="IK23" s="50">
        <v>4</v>
      </c>
      <c r="IM23" s="20">
        <f>SUM(CALCULATION!GX23:HA23)</f>
        <v>107</v>
      </c>
      <c r="IN23" s="50">
        <v>4</v>
      </c>
      <c r="IP23" s="20">
        <f>SUM(CALCULATION!HC23:HF23)</f>
        <v>26</v>
      </c>
      <c r="IQ23" s="50">
        <v>1</v>
      </c>
      <c r="IS23" s="20">
        <f>SUM(CALCULATION!HH23:HK23)</f>
        <v>123</v>
      </c>
      <c r="IT23" s="50">
        <v>11</v>
      </c>
      <c r="IV23" s="54">
        <f>SUM(CALCULATION!FK23:FM23)</f>
        <v>17</v>
      </c>
      <c r="IW23" s="50">
        <v>1</v>
      </c>
      <c r="IX23" s="50">
        <v>2</v>
      </c>
      <c r="IY23" s="50">
        <v>2</v>
      </c>
      <c r="IZ23" s="21">
        <v>4</v>
      </c>
      <c r="JB23" s="20">
        <f>SUM(CALCULATION!FT23:FW23)</f>
        <v>61</v>
      </c>
      <c r="JC23" s="55">
        <v>20</v>
      </c>
      <c r="JD23" s="56">
        <f t="shared" si="2"/>
        <v>81</v>
      </c>
      <c r="JF23" s="20">
        <f>SUM(CALCULATION!HH23:HK23)</f>
        <v>123</v>
      </c>
      <c r="JG23" s="55">
        <v>11</v>
      </c>
      <c r="JI23" s="20">
        <f>SUM(CALCULATION!HR23:HS23)</f>
        <v>122</v>
      </c>
      <c r="JJ23" s="50">
        <v>7</v>
      </c>
      <c r="JL23" s="20">
        <f>SUM(CALCULATION!HX23:HY23)</f>
        <v>119</v>
      </c>
      <c r="JM23" s="50">
        <v>1</v>
      </c>
      <c r="JO23" s="20">
        <f>SUM(CALCULATION!IA23:IB23)</f>
        <v>43</v>
      </c>
      <c r="JP23" s="50">
        <v>0</v>
      </c>
      <c r="JR23" s="20">
        <f>SUM(CALCULATION!ID23:IE23)</f>
        <v>138</v>
      </c>
      <c r="JS23" s="50">
        <v>0</v>
      </c>
      <c r="JU23" s="20">
        <f>SUM(CALCULATION!IG23:IH23)</f>
        <v>127</v>
      </c>
      <c r="JV23" s="50">
        <v>5</v>
      </c>
      <c r="JX23" s="56">
        <f>SUM(CALCULATION!JB23:JC23)</f>
        <v>81</v>
      </c>
      <c r="JY23" s="50">
        <v>3</v>
      </c>
      <c r="KA23" s="20">
        <f>SUM(CALCULATION!IJ23:IK23)</f>
        <v>57</v>
      </c>
      <c r="KB23" s="50">
        <v>4</v>
      </c>
      <c r="KD23" s="20">
        <f>SUM(CALCULATION!IM23:IN23)</f>
        <v>111</v>
      </c>
      <c r="KE23" s="50">
        <v>1</v>
      </c>
      <c r="KG23" s="20">
        <f>SUM(CALCULATION!IP23:IQ23)</f>
        <v>27</v>
      </c>
      <c r="KH23" s="50">
        <v>1</v>
      </c>
      <c r="KJ23" s="56">
        <f>SUM(CALCULATION!JF23:JG23)</f>
        <v>134</v>
      </c>
      <c r="KK23" s="50">
        <v>4</v>
      </c>
      <c r="KM23" s="20">
        <f>SUM(CALCULATION!IV23:IZ23)</f>
        <v>26</v>
      </c>
      <c r="KN23" s="50">
        <v>0</v>
      </c>
    </row>
    <row r="24" spans="1:300">
      <c r="A24">
        <v>14</v>
      </c>
      <c r="B24">
        <v>4</v>
      </c>
      <c r="C24" s="47">
        <v>2</v>
      </c>
      <c r="D24" s="47">
        <v>4</v>
      </c>
      <c r="H24">
        <v>2</v>
      </c>
      <c r="I24">
        <v>2</v>
      </c>
      <c r="J24">
        <v>4</v>
      </c>
      <c r="K24">
        <v>12</v>
      </c>
      <c r="M24">
        <v>1</v>
      </c>
      <c r="N24">
        <v>2</v>
      </c>
      <c r="O24">
        <v>4</v>
      </c>
      <c r="P24">
        <v>5</v>
      </c>
      <c r="R24" s="21">
        <v>56</v>
      </c>
      <c r="S24" s="47">
        <v>8</v>
      </c>
      <c r="T24" s="47">
        <v>7</v>
      </c>
      <c r="V24" s="21">
        <v>57</v>
      </c>
      <c r="W24" s="47">
        <v>7</v>
      </c>
      <c r="X24" s="47">
        <v>4</v>
      </c>
      <c r="Z24">
        <v>1</v>
      </c>
      <c r="AA24" s="47">
        <v>3</v>
      </c>
      <c r="AB24" s="47">
        <v>2</v>
      </c>
      <c r="AC24" s="47">
        <v>1</v>
      </c>
      <c r="AE24" s="21">
        <v>49</v>
      </c>
      <c r="AF24" s="47">
        <v>11</v>
      </c>
      <c r="AG24" s="47">
        <v>7</v>
      </c>
      <c r="AI24" s="47">
        <v>2</v>
      </c>
      <c r="AJ24" s="47"/>
      <c r="AK24" s="47">
        <v>0</v>
      </c>
      <c r="AL24" s="49">
        <v>2</v>
      </c>
      <c r="AM24" s="49">
        <v>0</v>
      </c>
      <c r="AN24" s="49">
        <v>3</v>
      </c>
      <c r="AO24" s="48">
        <v>1</v>
      </c>
      <c r="AQ24" s="21">
        <v>47</v>
      </c>
      <c r="AR24" s="47">
        <v>6</v>
      </c>
      <c r="AT24" s="21">
        <v>36</v>
      </c>
      <c r="AU24" s="47">
        <v>9</v>
      </c>
      <c r="AV24" s="47">
        <v>5</v>
      </c>
      <c r="AX24" s="21">
        <v>32</v>
      </c>
      <c r="AY24" s="47">
        <v>5</v>
      </c>
      <c r="AZ24" s="47">
        <v>4</v>
      </c>
      <c r="BC24">
        <v>1</v>
      </c>
      <c r="BD24">
        <v>2</v>
      </c>
      <c r="BE24">
        <v>4</v>
      </c>
      <c r="BF24">
        <v>5</v>
      </c>
      <c r="BH24" s="21">
        <v>55</v>
      </c>
      <c r="BI24" s="47">
        <v>8</v>
      </c>
      <c r="BJ24" s="47">
        <v>6</v>
      </c>
      <c r="BL24" s="21">
        <v>11</v>
      </c>
      <c r="BM24" s="47">
        <v>6</v>
      </c>
      <c r="BN24" s="47">
        <v>2</v>
      </c>
      <c r="BP24">
        <v>1</v>
      </c>
      <c r="BQ24">
        <v>2</v>
      </c>
      <c r="BR24">
        <v>4</v>
      </c>
      <c r="BS24">
        <v>5</v>
      </c>
      <c r="BU24" s="21">
        <v>47</v>
      </c>
      <c r="BV24" s="47">
        <v>7</v>
      </c>
      <c r="BW24" s="47">
        <v>7</v>
      </c>
      <c r="BY24" s="50">
        <f>SUM(CALCULATION!BH24:BJ24)</f>
        <v>69</v>
      </c>
      <c r="BZ24">
        <v>12</v>
      </c>
      <c r="CA24">
        <v>15</v>
      </c>
      <c r="CC24" s="50">
        <f>SUM(CALCULATION!AE24:AG24)</f>
        <v>67</v>
      </c>
      <c r="CD24">
        <v>12</v>
      </c>
      <c r="CE24">
        <v>13</v>
      </c>
      <c r="CG24" s="50">
        <f>SUM(CALCULATION!BL24:BN24)</f>
        <v>19</v>
      </c>
      <c r="CH24">
        <v>1</v>
      </c>
      <c r="CI24" s="47">
        <v>6</v>
      </c>
      <c r="CJ24">
        <f t="shared" si="0"/>
        <v>7</v>
      </c>
      <c r="CL24" s="50">
        <f>SUM(CALCULATION!R24:T24)</f>
        <v>71</v>
      </c>
      <c r="CM24">
        <v>11</v>
      </c>
      <c r="CN24">
        <v>19</v>
      </c>
      <c r="CP24" s="50">
        <f>SUM(CALCULATION!AT24:AV24)</f>
        <v>50</v>
      </c>
      <c r="CQ24">
        <v>16</v>
      </c>
      <c r="CR24">
        <v>12</v>
      </c>
      <c r="CT24" s="50">
        <f>SUM(CALCULATION!BP24:BS24)</f>
        <v>12</v>
      </c>
      <c r="CU24">
        <v>6</v>
      </c>
      <c r="CW24" s="50">
        <f>SUM(CALCULATION!BU24:BW24)</f>
        <v>61</v>
      </c>
      <c r="CX24">
        <v>13</v>
      </c>
      <c r="CY24">
        <v>9</v>
      </c>
      <c r="DA24" s="50">
        <f>SUM(CALCULATION!AX24:AZ24)</f>
        <v>41</v>
      </c>
      <c r="DB24">
        <v>8</v>
      </c>
      <c r="DD24" s="50">
        <f>SUM(CALCULATION!Z24:AC24)</f>
        <v>7</v>
      </c>
      <c r="DE24">
        <v>5</v>
      </c>
      <c r="DG24" s="50">
        <f>SUM(CALCULATION!V24:X24)</f>
        <v>68</v>
      </c>
      <c r="DH24" s="51">
        <v>14</v>
      </c>
      <c r="DI24" s="51">
        <v>12</v>
      </c>
      <c r="DM24" s="50">
        <f>SUM(CALCULATION!AI24:AO24)</f>
        <v>8</v>
      </c>
      <c r="DN24">
        <v>4</v>
      </c>
      <c r="DP24" s="50">
        <f>SUM(CALCULATION!CG24:CJ24)</f>
        <v>33</v>
      </c>
      <c r="DS24" s="50">
        <f>SUM(CALCULATION!BL24:BN24)</f>
        <v>19</v>
      </c>
      <c r="DT24">
        <v>1</v>
      </c>
      <c r="DU24">
        <v>6</v>
      </c>
      <c r="DW24" s="52">
        <f>SUM(CALCULATION!CP24:CR24)</f>
        <v>78</v>
      </c>
      <c r="DX24">
        <v>23</v>
      </c>
      <c r="DY24">
        <v>22</v>
      </c>
      <c r="EA24" s="52">
        <f>SUM(CALCULATION!DA24:DB24)</f>
        <v>49</v>
      </c>
      <c r="EB24">
        <v>10</v>
      </c>
      <c r="EC24">
        <v>8</v>
      </c>
      <c r="EE24" s="52">
        <f>SUM(CALCULATION!CW24:CY24)</f>
        <v>83</v>
      </c>
      <c r="EF24">
        <v>16</v>
      </c>
      <c r="EG24">
        <v>10</v>
      </c>
      <c r="EI24" s="52">
        <f>SUM(CALCULATION!CT24:CU24)</f>
        <v>18</v>
      </c>
      <c r="EJ24">
        <v>6</v>
      </c>
      <c r="EK24">
        <v>6</v>
      </c>
      <c r="EM24" s="52">
        <f>SUM(CALCULATION!CL24:CN24)</f>
        <v>101</v>
      </c>
      <c r="EN24">
        <v>27</v>
      </c>
      <c r="EO24">
        <v>20</v>
      </c>
      <c r="EQ24" s="52">
        <f>SUM(CALCULATION!BY24:CA24)</f>
        <v>96</v>
      </c>
      <c r="ER24">
        <v>20</v>
      </c>
      <c r="ES24">
        <v>14</v>
      </c>
      <c r="EU24" s="53">
        <f>SUM(CALCULATION!DS24:DU24)</f>
        <v>26</v>
      </c>
      <c r="EV24">
        <v>6</v>
      </c>
      <c r="EW24">
        <v>2</v>
      </c>
      <c r="EY24" s="52">
        <f>SUM(CALCULATION!CC24:CE24)</f>
        <v>92</v>
      </c>
      <c r="EZ24">
        <v>22</v>
      </c>
      <c r="FA24">
        <v>14</v>
      </c>
      <c r="FC24" s="52">
        <f>SUM(CALCULATION!DM24:DN24)</f>
        <v>12</v>
      </c>
      <c r="FD24">
        <v>5</v>
      </c>
      <c r="FE24">
        <v>3</v>
      </c>
      <c r="FG24" s="52">
        <f>SUM(CALCULATION!DG24:DI24)</f>
        <v>94</v>
      </c>
      <c r="FH24">
        <v>9</v>
      </c>
      <c r="FI24">
        <v>11</v>
      </c>
      <c r="FK24" s="52">
        <f>SUM(CALCULATION!DD24:DE24)</f>
        <v>12</v>
      </c>
      <c r="FL24">
        <v>5</v>
      </c>
      <c r="FM24">
        <v>4</v>
      </c>
      <c r="FO24" s="54">
        <f>SUM(CALCULATION!DW24:DY24)</f>
        <v>123</v>
      </c>
      <c r="FP24" s="50">
        <v>3</v>
      </c>
      <c r="FQ24" s="50">
        <v>15</v>
      </c>
      <c r="FR24" s="50">
        <v>15</v>
      </c>
      <c r="FT24" s="54">
        <f>SUM(CALCULATION!EA24:EC24)</f>
        <v>67</v>
      </c>
      <c r="FU24" s="50">
        <v>2</v>
      </c>
      <c r="FV24" s="50">
        <v>6</v>
      </c>
      <c r="FW24" s="50">
        <v>6</v>
      </c>
      <c r="FY24" s="54">
        <f>SUM(CALCULATION!EE24:EG24)</f>
        <v>109</v>
      </c>
      <c r="FZ24" s="50">
        <v>8</v>
      </c>
      <c r="GA24" s="50">
        <v>15</v>
      </c>
      <c r="GD24" s="54">
        <f>SUM(CALCULATION!EI24:EK24)</f>
        <v>30</v>
      </c>
      <c r="GE24" s="50">
        <v>4</v>
      </c>
      <c r="GF24" s="50">
        <v>6</v>
      </c>
      <c r="GG24" s="50">
        <v>7</v>
      </c>
      <c r="GI24" s="54">
        <f>SUM(CALCULATION!EM24:EO24)</f>
        <v>148</v>
      </c>
      <c r="GJ24" s="50">
        <v>16</v>
      </c>
      <c r="GK24" s="50">
        <v>17</v>
      </c>
      <c r="GL24" s="50">
        <v>19</v>
      </c>
      <c r="GN24" s="54">
        <f>SUM(CALCULATION!EQ24:ES24)</f>
        <v>130</v>
      </c>
      <c r="GO24" s="50">
        <v>12</v>
      </c>
      <c r="GP24" s="50">
        <v>12</v>
      </c>
      <c r="GQ24" s="50">
        <v>10</v>
      </c>
      <c r="GS24" s="54">
        <f>SUM(CALCULATION!EU24:EW24)</f>
        <v>34</v>
      </c>
      <c r="GT24" s="50">
        <v>4</v>
      </c>
      <c r="GU24" s="50">
        <v>24</v>
      </c>
      <c r="GV24" s="50">
        <v>4</v>
      </c>
      <c r="GX24" s="54">
        <f>SUM(CALCULATION!EY24:FA24)</f>
        <v>128</v>
      </c>
      <c r="GY24" s="50">
        <v>6</v>
      </c>
      <c r="GZ24" s="50">
        <v>8</v>
      </c>
      <c r="HA24" s="50">
        <v>6</v>
      </c>
      <c r="HC24" s="54">
        <f>SUM(CALCULATION!FC24:FE24)</f>
        <v>20</v>
      </c>
      <c r="HD24" s="50">
        <v>1</v>
      </c>
      <c r="HE24" s="50">
        <v>3</v>
      </c>
      <c r="HF24" s="50">
        <v>3</v>
      </c>
      <c r="HH24" s="54">
        <f>SUM(CALCULATION!FG24:FI24)</f>
        <v>114</v>
      </c>
      <c r="HI24" s="50">
        <v>9</v>
      </c>
      <c r="HJ24" s="50">
        <v>14</v>
      </c>
      <c r="HK24" s="50">
        <v>7</v>
      </c>
      <c r="HM24" s="54">
        <f>SUM(CALCULATION!FK24:FM24)</f>
        <v>21</v>
      </c>
      <c r="HN24" s="50">
        <v>2</v>
      </c>
      <c r="HO24" s="50">
        <v>1</v>
      </c>
      <c r="HP24" s="50">
        <v>1</v>
      </c>
      <c r="HR24" s="20">
        <f>SUM(CALCULATION!FO24:FR24)</f>
        <v>156</v>
      </c>
      <c r="HS24" s="50">
        <v>7</v>
      </c>
      <c r="HU24" s="20">
        <f>SUM(CALCULATION!FT24:FW24)</f>
        <v>81</v>
      </c>
      <c r="HV24" s="50">
        <v>17</v>
      </c>
      <c r="HX24" s="20">
        <f>SUM(CALCULATION!FY24:GA24)</f>
        <v>132</v>
      </c>
      <c r="HY24" s="50">
        <v>16</v>
      </c>
      <c r="IA24" s="20">
        <f>SUM(CALCULATION!GD24:GG24)</f>
        <v>47</v>
      </c>
      <c r="IB24" s="50">
        <v>6</v>
      </c>
      <c r="ID24" s="20">
        <f>SUM(CALCULATION!GI24:GL24)</f>
        <v>200</v>
      </c>
      <c r="IE24" s="50">
        <v>4</v>
      </c>
      <c r="IG24" s="20">
        <f>SUM(CALCULATION!GN24:GQ24)</f>
        <v>164</v>
      </c>
      <c r="IH24" s="50">
        <v>10</v>
      </c>
      <c r="IJ24" s="20">
        <f>SUM(CALCULATION!GS24:GV24)</f>
        <v>66</v>
      </c>
      <c r="IK24" s="50">
        <v>4</v>
      </c>
      <c r="IM24" s="20">
        <f>SUM(CALCULATION!GX24:HA24)</f>
        <v>148</v>
      </c>
      <c r="IN24" s="50">
        <v>8</v>
      </c>
      <c r="IP24" s="20">
        <f>SUM(CALCULATION!HC24:HF24)</f>
        <v>27</v>
      </c>
      <c r="IQ24" s="50">
        <v>2</v>
      </c>
      <c r="IS24" s="20">
        <f>SUM(CALCULATION!HH24:HK24)</f>
        <v>144</v>
      </c>
      <c r="IT24" s="50">
        <v>12</v>
      </c>
      <c r="IV24" s="54">
        <f>SUM(CALCULATION!FK24:FM24)</f>
        <v>21</v>
      </c>
      <c r="IW24" s="50">
        <v>2</v>
      </c>
      <c r="IX24" s="50">
        <v>1</v>
      </c>
      <c r="IY24" s="50">
        <v>2</v>
      </c>
      <c r="IZ24" s="21">
        <v>4</v>
      </c>
      <c r="JB24" s="20">
        <f>SUM(CALCULATION!FT24:FW24)</f>
        <v>81</v>
      </c>
      <c r="JC24" s="55">
        <v>23</v>
      </c>
      <c r="JD24" s="56">
        <f t="shared" si="2"/>
        <v>104</v>
      </c>
      <c r="JF24" s="20">
        <f>SUM(CALCULATION!HH24:HK24)</f>
        <v>144</v>
      </c>
      <c r="JG24" s="55">
        <v>12</v>
      </c>
      <c r="JI24" s="20">
        <f>SUM(CALCULATION!HR24:HS24)</f>
        <v>163</v>
      </c>
      <c r="JJ24" s="50">
        <v>5</v>
      </c>
      <c r="JL24" s="20">
        <f>SUM(CALCULATION!HX24:HY24)</f>
        <v>148</v>
      </c>
      <c r="JM24" s="50">
        <v>4</v>
      </c>
      <c r="JO24" s="20">
        <f>SUM(CALCULATION!IA24:IB24)</f>
        <v>53</v>
      </c>
      <c r="JP24" s="50">
        <v>2</v>
      </c>
      <c r="JR24" s="20">
        <f>SUM(CALCULATION!ID24:IE24)</f>
        <v>204</v>
      </c>
      <c r="JS24" s="50">
        <v>5</v>
      </c>
      <c r="JU24" s="20">
        <f>SUM(CALCULATION!IG24:IH24)</f>
        <v>174</v>
      </c>
      <c r="JV24" s="50">
        <v>6</v>
      </c>
      <c r="JX24" s="56">
        <f>SUM(CALCULATION!JB24:JC24)</f>
        <v>104</v>
      </c>
      <c r="JY24" s="50">
        <v>3</v>
      </c>
      <c r="KA24" s="20">
        <f>SUM(CALCULATION!IJ24:IK24)</f>
        <v>70</v>
      </c>
      <c r="KB24" s="50">
        <v>2</v>
      </c>
      <c r="KD24" s="20">
        <f>SUM(CALCULATION!IM24:IN24)</f>
        <v>156</v>
      </c>
      <c r="KE24" s="50">
        <v>5</v>
      </c>
      <c r="KG24" s="20">
        <f>SUM(CALCULATION!IP24:IQ24)</f>
        <v>29</v>
      </c>
      <c r="KH24" s="50">
        <v>1</v>
      </c>
      <c r="KJ24" s="56">
        <f>SUM(CALCULATION!JF24:JG24)</f>
        <v>156</v>
      </c>
      <c r="KK24" s="50">
        <v>4</v>
      </c>
      <c r="KM24" s="20">
        <f>SUM(CALCULATION!IV24:IZ24)</f>
        <v>30</v>
      </c>
      <c r="KN24" s="50">
        <v>1</v>
      </c>
    </row>
    <row r="25" spans="1:300">
      <c r="A25">
        <v>10</v>
      </c>
      <c r="B25">
        <v>6</v>
      </c>
      <c r="C25" s="47">
        <v>2</v>
      </c>
      <c r="D25" s="47">
        <v>6</v>
      </c>
      <c r="H25">
        <v>1</v>
      </c>
      <c r="I25">
        <v>0</v>
      </c>
      <c r="J25">
        <v>3</v>
      </c>
      <c r="K25">
        <v>9</v>
      </c>
      <c r="M25">
        <v>1</v>
      </c>
      <c r="N25">
        <v>2</v>
      </c>
      <c r="O25">
        <v>4</v>
      </c>
      <c r="P25">
        <v>3</v>
      </c>
      <c r="R25" s="21">
        <v>39</v>
      </c>
      <c r="S25" s="47">
        <v>5</v>
      </c>
      <c r="T25" s="47">
        <v>5</v>
      </c>
      <c r="V25" s="21">
        <v>38</v>
      </c>
      <c r="W25" s="47">
        <v>6</v>
      </c>
      <c r="X25" s="47">
        <v>3</v>
      </c>
      <c r="Z25">
        <v>1</v>
      </c>
      <c r="AA25" s="47">
        <v>3</v>
      </c>
      <c r="AB25" s="47">
        <v>1</v>
      </c>
      <c r="AC25" s="47">
        <v>1</v>
      </c>
      <c r="AE25" s="21">
        <v>36</v>
      </c>
      <c r="AF25" s="47">
        <v>11</v>
      </c>
      <c r="AG25" s="47">
        <v>6</v>
      </c>
      <c r="AI25" s="47">
        <v>2</v>
      </c>
      <c r="AJ25" s="47"/>
      <c r="AK25" s="47">
        <v>0</v>
      </c>
      <c r="AL25" s="49">
        <v>2</v>
      </c>
      <c r="AM25" s="49">
        <v>0</v>
      </c>
      <c r="AN25" s="49">
        <v>1</v>
      </c>
      <c r="AO25" s="48">
        <v>1</v>
      </c>
      <c r="AQ25" s="21">
        <v>38</v>
      </c>
      <c r="AR25" s="47">
        <v>6</v>
      </c>
      <c r="AT25" s="21">
        <v>33</v>
      </c>
      <c r="AU25" s="47">
        <v>7</v>
      </c>
      <c r="AV25" s="47">
        <v>5</v>
      </c>
      <c r="AX25" s="21">
        <v>19</v>
      </c>
      <c r="AY25" s="47">
        <v>5</v>
      </c>
      <c r="AZ25" s="47">
        <v>2</v>
      </c>
      <c r="BC25">
        <v>1</v>
      </c>
      <c r="BD25">
        <v>2</v>
      </c>
      <c r="BE25">
        <v>4</v>
      </c>
      <c r="BF25">
        <v>3</v>
      </c>
      <c r="BH25" s="21">
        <v>42</v>
      </c>
      <c r="BI25" s="47">
        <v>7</v>
      </c>
      <c r="BJ25" s="47">
        <v>5</v>
      </c>
      <c r="BL25" s="21">
        <v>5</v>
      </c>
      <c r="BM25" s="47">
        <v>6</v>
      </c>
      <c r="BN25" s="47">
        <v>2</v>
      </c>
      <c r="BP25">
        <v>1</v>
      </c>
      <c r="BQ25">
        <v>2</v>
      </c>
      <c r="BR25">
        <v>4</v>
      </c>
      <c r="BS25">
        <v>3</v>
      </c>
      <c r="BU25" s="21">
        <v>38</v>
      </c>
      <c r="BV25" s="47">
        <v>7</v>
      </c>
      <c r="BW25" s="47">
        <v>4</v>
      </c>
      <c r="BY25" s="50">
        <f>SUM(CALCULATION!BH25:BJ25)</f>
        <v>54</v>
      </c>
      <c r="BZ25">
        <v>10</v>
      </c>
      <c r="CA25">
        <v>9</v>
      </c>
      <c r="CC25" s="50">
        <f>SUM(CALCULATION!AE25:AG25)</f>
        <v>53</v>
      </c>
      <c r="CD25">
        <v>10</v>
      </c>
      <c r="CE25">
        <v>14</v>
      </c>
      <c r="CG25" s="50">
        <f>SUM(CALCULATION!BL25:BN25)</f>
        <v>13</v>
      </c>
      <c r="CH25">
        <v>0</v>
      </c>
      <c r="CI25" s="47">
        <v>6</v>
      </c>
      <c r="CJ25">
        <f t="shared" si="0"/>
        <v>6</v>
      </c>
      <c r="CL25" s="50">
        <f>SUM(CALCULATION!R25:T25)</f>
        <v>49</v>
      </c>
      <c r="CM25">
        <v>7</v>
      </c>
      <c r="CN25">
        <v>16</v>
      </c>
      <c r="CP25" s="50">
        <f>SUM(CALCULATION!AT25:AV25)</f>
        <v>45</v>
      </c>
      <c r="CQ25">
        <v>13</v>
      </c>
      <c r="CR25">
        <v>13</v>
      </c>
      <c r="CT25" s="50">
        <f>SUM(CALCULATION!BP25:BS25)</f>
        <v>10</v>
      </c>
      <c r="CU25">
        <v>5</v>
      </c>
      <c r="CW25" s="50">
        <f>SUM(CALCULATION!BU25:BW25)</f>
        <v>49</v>
      </c>
      <c r="CX25">
        <v>8</v>
      </c>
      <c r="CY25">
        <v>10</v>
      </c>
      <c r="DA25" s="50">
        <f>SUM(CALCULATION!AX25:AZ25)</f>
        <v>26</v>
      </c>
      <c r="DB25">
        <v>6</v>
      </c>
      <c r="DD25" s="50">
        <f>SUM(CALCULATION!Z25:AC25)</f>
        <v>6</v>
      </c>
      <c r="DE25">
        <v>5</v>
      </c>
      <c r="DG25" s="50">
        <f>SUM(CALCULATION!V25:X25)</f>
        <v>47</v>
      </c>
      <c r="DH25" s="51">
        <v>8</v>
      </c>
      <c r="DI25" s="51">
        <v>11</v>
      </c>
      <c r="DM25" s="50">
        <f>SUM(CALCULATION!AI25:AO25)</f>
        <v>6</v>
      </c>
      <c r="DN25">
        <v>3</v>
      </c>
      <c r="DP25" s="50">
        <f>SUM(CALCULATION!CG25:CJ25)</f>
        <v>25</v>
      </c>
      <c r="DS25" s="50">
        <f>SUM(CALCULATION!BL25:BN25)</f>
        <v>13</v>
      </c>
      <c r="DT25">
        <v>0</v>
      </c>
      <c r="DU25">
        <v>6</v>
      </c>
      <c r="DW25" s="52">
        <f>SUM(CALCULATION!CP25:CR25)</f>
        <v>71</v>
      </c>
      <c r="DX25">
        <v>25</v>
      </c>
      <c r="DY25">
        <v>15</v>
      </c>
      <c r="EA25" s="52">
        <f>SUM(CALCULATION!DA25:DB25)</f>
        <v>32</v>
      </c>
      <c r="EB25">
        <v>8</v>
      </c>
      <c r="EC25">
        <v>6</v>
      </c>
      <c r="EE25" s="52">
        <f>SUM(CALCULATION!CW25:CY25)</f>
        <v>67</v>
      </c>
      <c r="EF25">
        <v>14</v>
      </c>
      <c r="EG25">
        <v>9</v>
      </c>
      <c r="EI25" s="52">
        <f>SUM(CALCULATION!CT25:CU25)</f>
        <v>15</v>
      </c>
      <c r="EJ25">
        <v>0</v>
      </c>
      <c r="EK25">
        <v>6</v>
      </c>
      <c r="EM25" s="52">
        <f>SUM(CALCULATION!CL25:CN25)</f>
        <v>72</v>
      </c>
      <c r="EN25">
        <v>23</v>
      </c>
      <c r="EO25">
        <v>19</v>
      </c>
      <c r="EQ25" s="52">
        <f>SUM(CALCULATION!BY25:CA25)</f>
        <v>73</v>
      </c>
      <c r="ER25">
        <v>15</v>
      </c>
      <c r="ES25">
        <v>11</v>
      </c>
      <c r="EU25" s="53">
        <f>SUM(CALCULATION!DS25:DU25)</f>
        <v>19</v>
      </c>
      <c r="EV25">
        <v>6</v>
      </c>
      <c r="EW25">
        <v>2</v>
      </c>
      <c r="EY25" s="52">
        <f>SUM(CALCULATION!CC25:CE25)</f>
        <v>77</v>
      </c>
      <c r="EZ25">
        <v>18</v>
      </c>
      <c r="FA25">
        <v>14</v>
      </c>
      <c r="FC25" s="52">
        <f>SUM(CALCULATION!DM25:DN25)</f>
        <v>9</v>
      </c>
      <c r="FD25">
        <v>4</v>
      </c>
      <c r="FE25">
        <v>3</v>
      </c>
      <c r="FG25" s="52">
        <f>SUM(CALCULATION!DG25:DI25)</f>
        <v>66</v>
      </c>
      <c r="FH25">
        <v>9</v>
      </c>
      <c r="FI25">
        <v>8</v>
      </c>
      <c r="FK25" s="52">
        <f>SUM(CALCULATION!DD25:DE25)</f>
        <v>11</v>
      </c>
      <c r="FL25">
        <v>6</v>
      </c>
      <c r="FM25">
        <v>2</v>
      </c>
      <c r="FO25" s="54">
        <f>SUM(CALCULATION!DW25:DY25)</f>
        <v>111</v>
      </c>
      <c r="FP25" s="50">
        <v>4</v>
      </c>
      <c r="FQ25" s="50">
        <v>11</v>
      </c>
      <c r="FR25" s="50">
        <v>11</v>
      </c>
      <c r="FT25" s="54">
        <f>SUM(CALCULATION!EA25:EC25)</f>
        <v>46</v>
      </c>
      <c r="FU25" s="50">
        <v>2</v>
      </c>
      <c r="FV25" s="50">
        <v>8</v>
      </c>
      <c r="FW25" s="50">
        <v>6</v>
      </c>
      <c r="FY25" s="54">
        <f>SUM(CALCULATION!EE25:EG25)</f>
        <v>90</v>
      </c>
      <c r="FZ25" s="50">
        <v>8</v>
      </c>
      <c r="GA25" s="50">
        <v>10</v>
      </c>
      <c r="GD25" s="54">
        <f>SUM(CALCULATION!EI25:EK25)</f>
        <v>21</v>
      </c>
      <c r="GE25" s="50">
        <v>4</v>
      </c>
      <c r="GF25" s="50">
        <v>4</v>
      </c>
      <c r="GG25" s="50">
        <v>7</v>
      </c>
      <c r="GI25" s="54">
        <f>SUM(CALCULATION!EM25:EO25)</f>
        <v>114</v>
      </c>
      <c r="GJ25" s="50">
        <v>14</v>
      </c>
      <c r="GK25" s="50">
        <v>16</v>
      </c>
      <c r="GL25" s="50">
        <v>13</v>
      </c>
      <c r="GN25" s="54">
        <f>SUM(CALCULATION!EQ25:ES25)</f>
        <v>99</v>
      </c>
      <c r="GO25" s="50">
        <v>12</v>
      </c>
      <c r="GP25" s="50">
        <v>11</v>
      </c>
      <c r="GQ25" s="50">
        <v>9</v>
      </c>
      <c r="GS25" s="54">
        <f>SUM(CALCULATION!EU25:EW25)</f>
        <v>27</v>
      </c>
      <c r="GT25" s="50">
        <v>4</v>
      </c>
      <c r="GU25" s="50">
        <v>24</v>
      </c>
      <c r="GV25" s="50">
        <v>4</v>
      </c>
      <c r="GX25" s="54">
        <f>SUM(CALCULATION!EY25:FA25)</f>
        <v>109</v>
      </c>
      <c r="GY25" s="50">
        <v>5</v>
      </c>
      <c r="GZ25" s="50">
        <v>8</v>
      </c>
      <c r="HA25" s="50">
        <v>4</v>
      </c>
      <c r="HC25" s="54">
        <f>SUM(CALCULATION!FC25:FE25)</f>
        <v>16</v>
      </c>
      <c r="HD25" s="50">
        <v>1</v>
      </c>
      <c r="HE25" s="50">
        <v>4</v>
      </c>
      <c r="HF25" s="50">
        <v>3</v>
      </c>
      <c r="HH25" s="54">
        <f>SUM(CALCULATION!FG25:FI25)</f>
        <v>83</v>
      </c>
      <c r="HI25" s="50">
        <v>5</v>
      </c>
      <c r="HJ25" s="50">
        <v>9</v>
      </c>
      <c r="HK25" s="50">
        <v>4</v>
      </c>
      <c r="HM25" s="54">
        <f>SUM(CALCULATION!FK25:FM25)</f>
        <v>19</v>
      </c>
      <c r="HN25" s="50">
        <v>1</v>
      </c>
      <c r="HO25" s="50">
        <v>1</v>
      </c>
      <c r="HP25" s="50">
        <v>1</v>
      </c>
      <c r="HR25" s="20">
        <f>SUM(CALCULATION!FO25:FR25)</f>
        <v>137</v>
      </c>
      <c r="HS25" s="50">
        <v>8</v>
      </c>
      <c r="HU25" s="20">
        <f>SUM(CALCULATION!FT25:FW25)</f>
        <v>62</v>
      </c>
      <c r="HV25" s="50">
        <v>14</v>
      </c>
      <c r="HX25" s="20">
        <f>SUM(CALCULATION!FY25:GA25)</f>
        <v>108</v>
      </c>
      <c r="HY25" s="50">
        <v>12</v>
      </c>
      <c r="IA25" s="20">
        <f>SUM(CALCULATION!GD25:GG25)</f>
        <v>36</v>
      </c>
      <c r="IB25" s="50">
        <v>4</v>
      </c>
      <c r="ID25" s="20">
        <f>SUM(CALCULATION!GI25:GL25)</f>
        <v>157</v>
      </c>
      <c r="IE25" s="50">
        <v>6</v>
      </c>
      <c r="IG25" s="20">
        <f>SUM(CALCULATION!GN25:GQ25)</f>
        <v>131</v>
      </c>
      <c r="IH25" s="50">
        <v>11</v>
      </c>
      <c r="IJ25" s="20">
        <f>SUM(CALCULATION!GS25:GV25)</f>
        <v>59</v>
      </c>
      <c r="IK25" s="50">
        <v>4</v>
      </c>
      <c r="IM25" s="20">
        <f>SUM(CALCULATION!GX25:HA25)</f>
        <v>126</v>
      </c>
      <c r="IN25" s="50">
        <v>9</v>
      </c>
      <c r="IP25" s="20">
        <f>SUM(CALCULATION!HC25:HF25)</f>
        <v>24</v>
      </c>
      <c r="IQ25" s="50">
        <v>3</v>
      </c>
      <c r="IS25" s="20">
        <f>SUM(CALCULATION!HH25:HK25)</f>
        <v>101</v>
      </c>
      <c r="IT25" s="50">
        <v>9</v>
      </c>
      <c r="IV25" s="54">
        <f>SUM(CALCULATION!FK25:FM25)</f>
        <v>19</v>
      </c>
      <c r="IW25" s="50">
        <v>1</v>
      </c>
      <c r="IX25" s="50">
        <v>1</v>
      </c>
      <c r="IY25" s="50">
        <v>2</v>
      </c>
      <c r="IZ25" s="21">
        <v>3</v>
      </c>
      <c r="JB25" s="20">
        <f>SUM(CALCULATION!FT25:FW25)</f>
        <v>62</v>
      </c>
      <c r="JC25" s="55">
        <v>20</v>
      </c>
      <c r="JD25" s="56">
        <f t="shared" si="2"/>
        <v>82</v>
      </c>
      <c r="JF25" s="20">
        <f>SUM(CALCULATION!HH25:HK25)</f>
        <v>101</v>
      </c>
      <c r="JG25" s="55">
        <v>9</v>
      </c>
      <c r="JI25" s="20">
        <f>SUM(CALCULATION!HR25:HS25)</f>
        <v>145</v>
      </c>
      <c r="JJ25" s="50">
        <v>7</v>
      </c>
      <c r="JL25" s="20">
        <f>SUM(CALCULATION!HX25:HY25)</f>
        <v>120</v>
      </c>
      <c r="JM25" s="50">
        <v>4</v>
      </c>
      <c r="JO25" s="20">
        <f>SUM(CALCULATION!IA25:IB25)</f>
        <v>40</v>
      </c>
      <c r="JP25" s="50">
        <v>2</v>
      </c>
      <c r="JR25" s="20">
        <f>SUM(CALCULATION!ID25:IE25)</f>
        <v>163</v>
      </c>
      <c r="JS25" s="50">
        <v>5</v>
      </c>
      <c r="JU25" s="20">
        <f>SUM(CALCULATION!IG25:IH25)</f>
        <v>142</v>
      </c>
      <c r="JV25" s="50">
        <v>6</v>
      </c>
      <c r="JX25" s="56">
        <f>SUM(CALCULATION!JB25:JC25)</f>
        <v>82</v>
      </c>
      <c r="JY25" s="50">
        <v>3</v>
      </c>
      <c r="KA25" s="20">
        <f>SUM(CALCULATION!IJ25:IK25)</f>
        <v>63</v>
      </c>
      <c r="KB25" s="50">
        <v>4</v>
      </c>
      <c r="KD25" s="20">
        <f>SUM(CALCULATION!IM25:IN25)</f>
        <v>135</v>
      </c>
      <c r="KE25" s="50">
        <v>5</v>
      </c>
      <c r="KG25" s="20">
        <f>SUM(CALCULATION!IP25:IQ25)</f>
        <v>27</v>
      </c>
      <c r="KH25" s="50">
        <v>1</v>
      </c>
      <c r="KJ25" s="56">
        <f>SUM(CALCULATION!JF25:JG25)</f>
        <v>110</v>
      </c>
      <c r="KK25" s="50">
        <v>4</v>
      </c>
      <c r="KM25" s="20">
        <f>SUM(CALCULATION!IV25:IZ25)</f>
        <v>26</v>
      </c>
      <c r="KN25" s="50">
        <v>1</v>
      </c>
    </row>
    <row r="26" spans="1:300">
      <c r="A26">
        <v>12</v>
      </c>
      <c r="B26">
        <v>7</v>
      </c>
      <c r="C26" s="47">
        <v>7</v>
      </c>
      <c r="D26" s="47">
        <v>6</v>
      </c>
      <c r="H26">
        <v>2</v>
      </c>
      <c r="I26">
        <v>1</v>
      </c>
      <c r="J26">
        <v>11</v>
      </c>
      <c r="K26">
        <v>14</v>
      </c>
      <c r="M26">
        <v>0</v>
      </c>
      <c r="N26">
        <v>2</v>
      </c>
      <c r="O26">
        <v>4</v>
      </c>
      <c r="P26">
        <v>3</v>
      </c>
      <c r="R26" s="21">
        <v>55</v>
      </c>
      <c r="S26" s="47">
        <v>5</v>
      </c>
      <c r="T26" s="47">
        <v>5</v>
      </c>
      <c r="V26" s="21">
        <v>63</v>
      </c>
      <c r="W26" s="47">
        <v>6</v>
      </c>
      <c r="X26" s="47">
        <v>3</v>
      </c>
      <c r="Z26">
        <v>1</v>
      </c>
      <c r="AA26" s="47">
        <v>3</v>
      </c>
      <c r="AB26" s="47">
        <v>2</v>
      </c>
      <c r="AC26" s="47">
        <v>1</v>
      </c>
      <c r="AE26" s="21">
        <v>45</v>
      </c>
      <c r="AF26" s="47">
        <v>9</v>
      </c>
      <c r="AG26" s="47">
        <v>6</v>
      </c>
      <c r="AI26" s="47">
        <v>2</v>
      </c>
      <c r="AJ26" s="47"/>
      <c r="AK26" s="47">
        <v>1</v>
      </c>
      <c r="AL26" s="49">
        <v>1</v>
      </c>
      <c r="AM26" s="49">
        <v>2</v>
      </c>
      <c r="AN26" s="49">
        <v>2</v>
      </c>
      <c r="AO26" s="48">
        <v>1</v>
      </c>
      <c r="AQ26" s="21">
        <v>46</v>
      </c>
      <c r="AR26" s="47">
        <v>6</v>
      </c>
      <c r="AT26" s="21">
        <v>43</v>
      </c>
      <c r="AU26" s="47">
        <v>8</v>
      </c>
      <c r="AV26" s="47">
        <v>4</v>
      </c>
      <c r="AX26" s="21">
        <v>39</v>
      </c>
      <c r="AY26" s="47">
        <v>5</v>
      </c>
      <c r="AZ26" s="47">
        <v>2</v>
      </c>
      <c r="BC26">
        <v>0</v>
      </c>
      <c r="BD26">
        <v>2</v>
      </c>
      <c r="BE26">
        <v>4</v>
      </c>
      <c r="BF26">
        <v>3</v>
      </c>
      <c r="BH26" s="21">
        <v>54</v>
      </c>
      <c r="BI26" s="47">
        <v>7</v>
      </c>
      <c r="BJ26" s="47">
        <v>3</v>
      </c>
      <c r="BL26" s="21">
        <v>11</v>
      </c>
      <c r="BM26" s="47">
        <v>6</v>
      </c>
      <c r="BN26" s="47">
        <v>0</v>
      </c>
      <c r="BP26">
        <v>0</v>
      </c>
      <c r="BQ26">
        <v>2</v>
      </c>
      <c r="BR26">
        <v>4</v>
      </c>
      <c r="BS26">
        <v>3</v>
      </c>
      <c r="BU26" s="21">
        <v>46</v>
      </c>
      <c r="BV26" s="47">
        <v>7</v>
      </c>
      <c r="BW26" s="47">
        <v>6</v>
      </c>
      <c r="BY26" s="50">
        <f>SUM(CALCULATION!BH26:BJ26)</f>
        <v>64</v>
      </c>
      <c r="BZ26">
        <v>8</v>
      </c>
      <c r="CA26">
        <v>9</v>
      </c>
      <c r="CC26" s="50">
        <f>SUM(CALCULATION!AE26:AG26)</f>
        <v>60</v>
      </c>
      <c r="CD26">
        <v>7</v>
      </c>
      <c r="CE26">
        <v>12</v>
      </c>
      <c r="CG26" s="50">
        <f>SUM(CALCULATION!BL26:BN26)</f>
        <v>17</v>
      </c>
      <c r="CH26">
        <v>1</v>
      </c>
      <c r="CI26" s="47">
        <v>6</v>
      </c>
      <c r="CJ26">
        <f t="shared" si="0"/>
        <v>7</v>
      </c>
      <c r="CL26" s="50">
        <f>SUM(CALCULATION!R26:T26)</f>
        <v>65</v>
      </c>
      <c r="CM26">
        <v>7</v>
      </c>
      <c r="CN26">
        <v>16</v>
      </c>
      <c r="CP26" s="50">
        <f>SUM(CALCULATION!AT26:AV26)</f>
        <v>55</v>
      </c>
      <c r="CQ26">
        <v>7</v>
      </c>
      <c r="CR26">
        <v>14</v>
      </c>
      <c r="CT26" s="50">
        <f>SUM(CALCULATION!BP26:BS26)</f>
        <v>9</v>
      </c>
      <c r="CU26">
        <v>5</v>
      </c>
      <c r="CW26" s="50">
        <f>SUM(CALCULATION!BU26:BW26)</f>
        <v>59</v>
      </c>
      <c r="CX26">
        <v>4</v>
      </c>
      <c r="CY26">
        <v>10</v>
      </c>
      <c r="DA26" s="50">
        <f>SUM(CALCULATION!AX26:AZ26)</f>
        <v>46</v>
      </c>
      <c r="DB26">
        <v>6</v>
      </c>
      <c r="DD26" s="50">
        <f>SUM(CALCULATION!Z26:AC26)</f>
        <v>7</v>
      </c>
      <c r="DE26">
        <v>5</v>
      </c>
      <c r="DG26" s="50">
        <f>SUM(CALCULATION!V26:X26)</f>
        <v>72</v>
      </c>
      <c r="DH26" s="51">
        <v>12</v>
      </c>
      <c r="DI26" s="51">
        <v>11</v>
      </c>
      <c r="DM26" s="50">
        <f>SUM(CALCULATION!AI26:AO26)</f>
        <v>9</v>
      </c>
      <c r="DN26">
        <v>3</v>
      </c>
      <c r="DP26" s="50">
        <f>SUM(CALCULATION!CG26:CJ26)</f>
        <v>31</v>
      </c>
      <c r="DS26" s="50">
        <f>SUM(CALCULATION!BL26:BN26)</f>
        <v>17</v>
      </c>
      <c r="DT26">
        <v>1</v>
      </c>
      <c r="DU26">
        <v>6</v>
      </c>
      <c r="DW26" s="52">
        <f>SUM(CALCULATION!CP26:CR26)</f>
        <v>76</v>
      </c>
      <c r="DX26">
        <v>22</v>
      </c>
      <c r="DY26">
        <v>18</v>
      </c>
      <c r="EA26" s="52">
        <f>SUM(CALCULATION!DA26:DB26)</f>
        <v>52</v>
      </c>
      <c r="EB26">
        <v>10</v>
      </c>
      <c r="EC26">
        <v>8</v>
      </c>
      <c r="EE26" s="52">
        <f>SUM(CALCULATION!CW26:CY26)</f>
        <v>73</v>
      </c>
      <c r="EF26">
        <v>11</v>
      </c>
      <c r="EG26">
        <v>8</v>
      </c>
      <c r="EI26" s="52">
        <f>SUM(CALCULATION!CT26:CU26)</f>
        <v>14</v>
      </c>
      <c r="EJ26">
        <v>4</v>
      </c>
      <c r="EK26">
        <v>6</v>
      </c>
      <c r="EM26" s="52">
        <f>SUM(CALCULATION!CL26:CN26)</f>
        <v>88</v>
      </c>
      <c r="EN26">
        <v>24</v>
      </c>
      <c r="EO26">
        <v>19</v>
      </c>
      <c r="EQ26" s="52">
        <f>SUM(CALCULATION!BY26:CA26)</f>
        <v>81</v>
      </c>
      <c r="ER26">
        <v>17</v>
      </c>
      <c r="ES26">
        <v>12</v>
      </c>
      <c r="EU26" s="53">
        <f>SUM(CALCULATION!DS26:DU26)</f>
        <v>24</v>
      </c>
      <c r="EV26">
        <v>6</v>
      </c>
      <c r="EW26">
        <v>2</v>
      </c>
      <c r="EY26" s="52">
        <f>SUM(CALCULATION!CC26:CE26)</f>
        <v>79</v>
      </c>
      <c r="EZ26">
        <v>18</v>
      </c>
      <c r="FA26">
        <v>11</v>
      </c>
      <c r="FC26" s="52">
        <f>SUM(CALCULATION!DM26:DN26)</f>
        <v>12</v>
      </c>
      <c r="FD26">
        <v>5</v>
      </c>
      <c r="FE26">
        <v>2</v>
      </c>
      <c r="FG26" s="52">
        <f>SUM(CALCULATION!DG26:DI26)</f>
        <v>95</v>
      </c>
      <c r="FH26">
        <v>13</v>
      </c>
      <c r="FI26">
        <v>8</v>
      </c>
      <c r="FK26" s="52">
        <f>SUM(CALCULATION!DD26:DE26)</f>
        <v>12</v>
      </c>
      <c r="FL26">
        <v>4</v>
      </c>
      <c r="FM26">
        <v>4</v>
      </c>
      <c r="FO26" s="54">
        <f>SUM(CALCULATION!DW26:DY26)</f>
        <v>116</v>
      </c>
      <c r="FP26" s="50">
        <v>1</v>
      </c>
      <c r="FQ26" s="50">
        <v>8</v>
      </c>
      <c r="FR26" s="50">
        <v>8</v>
      </c>
      <c r="FT26" s="54">
        <f>SUM(CALCULATION!EA26:EC26)</f>
        <v>70</v>
      </c>
      <c r="FU26" s="50">
        <v>2</v>
      </c>
      <c r="FV26" s="50">
        <v>4</v>
      </c>
      <c r="FW26" s="50">
        <v>6</v>
      </c>
      <c r="FY26" s="54">
        <f>SUM(CALCULATION!EE26:EG26)</f>
        <v>92</v>
      </c>
      <c r="FZ26" s="50">
        <v>7</v>
      </c>
      <c r="GA26" s="50">
        <v>9</v>
      </c>
      <c r="GD26" s="54">
        <f>SUM(CALCULATION!EI26:EK26)</f>
        <v>24</v>
      </c>
      <c r="GE26" s="50">
        <v>4</v>
      </c>
      <c r="GF26" s="50">
        <v>4</v>
      </c>
      <c r="GG26" s="50">
        <v>7</v>
      </c>
      <c r="GI26" s="54">
        <f>SUM(CALCULATION!EM26:EO26)</f>
        <v>131</v>
      </c>
      <c r="GJ26" s="50">
        <v>12</v>
      </c>
      <c r="GK26" s="50">
        <v>12</v>
      </c>
      <c r="GL26" s="50">
        <v>13</v>
      </c>
      <c r="GN26" s="54">
        <f>SUM(CALCULATION!EQ26:ES26)</f>
        <v>110</v>
      </c>
      <c r="GO26" s="50">
        <v>12</v>
      </c>
      <c r="GP26" s="50">
        <v>8</v>
      </c>
      <c r="GQ26" s="50">
        <v>10</v>
      </c>
      <c r="GS26" s="54">
        <f>SUM(CALCULATION!EU26:EW26)</f>
        <v>32</v>
      </c>
      <c r="GT26" s="50">
        <v>4</v>
      </c>
      <c r="GU26" s="50">
        <v>24</v>
      </c>
      <c r="GV26" s="50">
        <v>4</v>
      </c>
      <c r="GX26" s="54">
        <f>SUM(CALCULATION!EY26:FA26)</f>
        <v>108</v>
      </c>
      <c r="GY26" s="50">
        <v>3</v>
      </c>
      <c r="GZ26" s="50">
        <v>7</v>
      </c>
      <c r="HA26" s="50">
        <v>3</v>
      </c>
      <c r="HC26" s="54">
        <f>SUM(CALCULATION!FC26:FE26)</f>
        <v>19</v>
      </c>
      <c r="HD26" s="50">
        <v>1</v>
      </c>
      <c r="HE26" s="50">
        <v>3</v>
      </c>
      <c r="HF26" s="50">
        <v>2</v>
      </c>
      <c r="HH26" s="54">
        <f>SUM(CALCULATION!FG26:FI26)</f>
        <v>116</v>
      </c>
      <c r="HI26" s="50">
        <v>5</v>
      </c>
      <c r="HJ26" s="50">
        <v>8</v>
      </c>
      <c r="HK26" s="50">
        <v>5</v>
      </c>
      <c r="HM26" s="54">
        <f>SUM(CALCULATION!FK26:FM26)</f>
        <v>20</v>
      </c>
      <c r="HN26" s="50">
        <v>2</v>
      </c>
      <c r="HO26" s="50">
        <v>1</v>
      </c>
      <c r="HP26" s="50">
        <v>1</v>
      </c>
      <c r="HR26" s="20">
        <f>SUM(CALCULATION!FO26:FR26)</f>
        <v>133</v>
      </c>
      <c r="HS26" s="50">
        <v>7</v>
      </c>
      <c r="HU26" s="20">
        <f>SUM(CALCULATION!FT26:FW26)</f>
        <v>82</v>
      </c>
      <c r="HV26" s="50">
        <v>16</v>
      </c>
      <c r="HX26" s="20">
        <f>SUM(CALCULATION!FY26:GA26)</f>
        <v>108</v>
      </c>
      <c r="HY26" s="50">
        <v>11</v>
      </c>
      <c r="IA26" s="20">
        <f>SUM(CALCULATION!GD26:GG26)</f>
        <v>39</v>
      </c>
      <c r="IB26" s="50">
        <v>4</v>
      </c>
      <c r="ID26" s="20">
        <f>SUM(CALCULATION!GI26:GL26)</f>
        <v>168</v>
      </c>
      <c r="IE26" s="50">
        <v>8</v>
      </c>
      <c r="IG26" s="20">
        <f>SUM(CALCULATION!GN26:GQ26)</f>
        <v>140</v>
      </c>
      <c r="IH26" s="50">
        <v>12</v>
      </c>
      <c r="IJ26" s="20">
        <f>SUM(CALCULATION!GS26:GV26)</f>
        <v>64</v>
      </c>
      <c r="IK26" s="50">
        <v>6</v>
      </c>
      <c r="IM26" s="20">
        <f>SUM(CALCULATION!GX26:HA26)</f>
        <v>121</v>
      </c>
      <c r="IN26" s="50">
        <v>7</v>
      </c>
      <c r="IP26" s="20">
        <f>SUM(CALCULATION!HC26:HF26)</f>
        <v>25</v>
      </c>
      <c r="IQ26" s="50">
        <v>2</v>
      </c>
      <c r="IS26" s="20">
        <f>SUM(CALCULATION!HH26:HK26)</f>
        <v>134</v>
      </c>
      <c r="IT26" s="50">
        <v>13</v>
      </c>
      <c r="IV26" s="54">
        <f>SUM(CALCULATION!FK26:FM26)</f>
        <v>20</v>
      </c>
      <c r="IW26" s="50">
        <v>2</v>
      </c>
      <c r="IX26" s="50">
        <v>1</v>
      </c>
      <c r="IY26" s="50">
        <v>2</v>
      </c>
      <c r="IZ26" s="21">
        <v>4</v>
      </c>
      <c r="JB26" s="20">
        <f>SUM(CALCULATION!FT26:FW26)</f>
        <v>82</v>
      </c>
      <c r="JC26" s="55">
        <v>22</v>
      </c>
      <c r="JD26" s="56">
        <f t="shared" si="2"/>
        <v>104</v>
      </c>
      <c r="JF26" s="20">
        <f>SUM(CALCULATION!HH26:HK26)</f>
        <v>134</v>
      </c>
      <c r="JG26" s="55">
        <v>13</v>
      </c>
      <c r="JI26" s="20">
        <f>SUM(CALCULATION!HR26:HS26)</f>
        <v>140</v>
      </c>
      <c r="JJ26" s="50">
        <v>5</v>
      </c>
      <c r="JL26" s="20">
        <f>SUM(CALCULATION!HX26:HY26)</f>
        <v>119</v>
      </c>
      <c r="JM26" s="50">
        <v>4</v>
      </c>
      <c r="JO26" s="20">
        <f>SUM(CALCULATION!IA26:IB26)</f>
        <v>43</v>
      </c>
      <c r="JP26" s="50">
        <v>2</v>
      </c>
      <c r="JR26" s="20">
        <f>SUM(CALCULATION!ID26:IE26)</f>
        <v>176</v>
      </c>
      <c r="JS26" s="50">
        <v>5</v>
      </c>
      <c r="JU26" s="20">
        <f>SUM(CALCULATION!IG26:IH26)</f>
        <v>152</v>
      </c>
      <c r="JV26" s="50">
        <v>5</v>
      </c>
      <c r="JX26" s="56">
        <f>SUM(CALCULATION!JB26:JC26)</f>
        <v>104</v>
      </c>
      <c r="JY26" s="50">
        <v>3</v>
      </c>
      <c r="KA26" s="20">
        <f>SUM(CALCULATION!IJ26:IK26)</f>
        <v>70</v>
      </c>
      <c r="KB26" s="50">
        <v>4</v>
      </c>
      <c r="KD26" s="20">
        <f>SUM(CALCULATION!IM26:IN26)</f>
        <v>128</v>
      </c>
      <c r="KE26" s="50">
        <v>5</v>
      </c>
      <c r="KG26" s="20">
        <f>SUM(CALCULATION!IP26:IQ26)</f>
        <v>27</v>
      </c>
      <c r="KH26" s="50">
        <v>1</v>
      </c>
      <c r="KJ26" s="56">
        <f>SUM(CALCULATION!JF26:JG26)</f>
        <v>147</v>
      </c>
      <c r="KK26" s="50">
        <v>4</v>
      </c>
      <c r="KM26" s="20">
        <f>SUM(CALCULATION!IV26:IZ26)</f>
        <v>29</v>
      </c>
      <c r="KN26" s="50">
        <v>1</v>
      </c>
    </row>
    <row r="27" spans="1:300">
      <c r="A27">
        <v>11</v>
      </c>
      <c r="B27">
        <v>10</v>
      </c>
      <c r="C27" s="47">
        <v>9</v>
      </c>
      <c r="D27" s="47">
        <v>6</v>
      </c>
      <c r="H27">
        <v>2</v>
      </c>
      <c r="I27">
        <v>3</v>
      </c>
      <c r="J27">
        <v>17</v>
      </c>
      <c r="K27">
        <v>14</v>
      </c>
      <c r="M27">
        <v>1</v>
      </c>
      <c r="N27">
        <v>2</v>
      </c>
      <c r="O27">
        <v>5</v>
      </c>
      <c r="P27">
        <v>4</v>
      </c>
      <c r="R27" s="21">
        <v>59</v>
      </c>
      <c r="S27" s="47">
        <v>8</v>
      </c>
      <c r="T27" s="47">
        <v>3</v>
      </c>
      <c r="V27" s="21">
        <v>74</v>
      </c>
      <c r="W27" s="47">
        <v>7</v>
      </c>
      <c r="X27" s="47">
        <v>1</v>
      </c>
      <c r="Z27">
        <v>1</v>
      </c>
      <c r="AA27" s="47">
        <v>3</v>
      </c>
      <c r="AB27" s="47">
        <v>2</v>
      </c>
      <c r="AC27" s="47">
        <v>0</v>
      </c>
      <c r="AE27" s="21">
        <v>63</v>
      </c>
      <c r="AF27" s="47">
        <v>11</v>
      </c>
      <c r="AG27" s="47">
        <v>2</v>
      </c>
      <c r="AI27" s="47">
        <v>2</v>
      </c>
      <c r="AJ27" s="47"/>
      <c r="AK27" s="47">
        <v>2</v>
      </c>
      <c r="AL27" s="49">
        <v>2</v>
      </c>
      <c r="AM27" s="49">
        <v>3</v>
      </c>
      <c r="AN27" s="49">
        <v>1</v>
      </c>
      <c r="AO27" s="48">
        <v>1</v>
      </c>
      <c r="AQ27" s="21">
        <v>50</v>
      </c>
      <c r="AR27" s="47">
        <v>7</v>
      </c>
      <c r="AT27" s="21">
        <v>44</v>
      </c>
      <c r="AU27" s="47">
        <v>9</v>
      </c>
      <c r="AV27" s="47">
        <v>3</v>
      </c>
      <c r="AX27" s="21">
        <v>44</v>
      </c>
      <c r="AY27" s="47">
        <v>5</v>
      </c>
      <c r="AZ27" s="47">
        <v>2</v>
      </c>
      <c r="BC27">
        <v>1</v>
      </c>
      <c r="BD27">
        <v>2</v>
      </c>
      <c r="BE27">
        <v>5</v>
      </c>
      <c r="BF27">
        <v>4</v>
      </c>
      <c r="BH27" s="21">
        <v>65</v>
      </c>
      <c r="BI27" s="47">
        <v>8</v>
      </c>
      <c r="BJ27" s="47">
        <v>3</v>
      </c>
      <c r="BL27" s="21">
        <v>13</v>
      </c>
      <c r="BM27" s="47">
        <v>6</v>
      </c>
      <c r="BN27" s="47">
        <v>2</v>
      </c>
      <c r="BP27">
        <v>1</v>
      </c>
      <c r="BQ27">
        <v>2</v>
      </c>
      <c r="BR27">
        <v>5</v>
      </c>
      <c r="BS27">
        <v>4</v>
      </c>
      <c r="BU27" s="21">
        <v>50</v>
      </c>
      <c r="BV27" s="47">
        <v>8</v>
      </c>
      <c r="BW27" s="47">
        <v>4</v>
      </c>
      <c r="BY27" s="50">
        <f>SUM(CALCULATION!BH27:BJ27)</f>
        <v>76</v>
      </c>
      <c r="BZ27">
        <v>9</v>
      </c>
      <c r="CA27">
        <v>14</v>
      </c>
      <c r="CC27" s="50">
        <f>SUM(CALCULATION!AE27:AG27)</f>
        <v>76</v>
      </c>
      <c r="CD27">
        <v>7</v>
      </c>
      <c r="CE27">
        <v>14</v>
      </c>
      <c r="CG27" s="50">
        <f>SUM(CALCULATION!BL27:BN27)</f>
        <v>21</v>
      </c>
      <c r="CH27">
        <v>1</v>
      </c>
      <c r="CI27" s="47">
        <v>6</v>
      </c>
      <c r="CJ27">
        <f t="shared" si="0"/>
        <v>7</v>
      </c>
      <c r="CL27" s="50">
        <f>SUM(CALCULATION!R27:T27)</f>
        <v>70</v>
      </c>
      <c r="CM27">
        <v>9</v>
      </c>
      <c r="CN27">
        <v>19</v>
      </c>
      <c r="CP27" s="50">
        <f>SUM(CALCULATION!AT27:AV27)</f>
        <v>56</v>
      </c>
      <c r="CQ27">
        <v>14</v>
      </c>
      <c r="CR27">
        <v>15</v>
      </c>
      <c r="CT27" s="50">
        <f>SUM(CALCULATION!BP27:BS27)</f>
        <v>12</v>
      </c>
      <c r="CU27">
        <v>7</v>
      </c>
      <c r="CW27" s="50">
        <f>SUM(CALCULATION!BU27:BW27)</f>
        <v>62</v>
      </c>
      <c r="CX27">
        <v>11</v>
      </c>
      <c r="CY27">
        <v>9</v>
      </c>
      <c r="DA27" s="50">
        <f>SUM(CALCULATION!AX27:AZ27)</f>
        <v>51</v>
      </c>
      <c r="DB27">
        <v>8</v>
      </c>
      <c r="DD27" s="50">
        <f>SUM(CALCULATION!Z27:AC27)</f>
        <v>6</v>
      </c>
      <c r="DE27">
        <v>4</v>
      </c>
      <c r="DG27" s="50">
        <f>SUM(CALCULATION!V27:X27)</f>
        <v>82</v>
      </c>
      <c r="DH27" s="51">
        <v>15</v>
      </c>
      <c r="DI27" s="51">
        <v>13</v>
      </c>
      <c r="DM27" s="50">
        <f>SUM(CALCULATION!AI27:AO27)</f>
        <v>11</v>
      </c>
      <c r="DN27">
        <v>5</v>
      </c>
      <c r="DP27" s="50">
        <f>SUM(CALCULATION!CG27:CJ27)</f>
        <v>35</v>
      </c>
      <c r="DS27" s="50">
        <f>SUM(CALCULATION!BL27:BN27)</f>
        <v>21</v>
      </c>
      <c r="DT27">
        <v>1</v>
      </c>
      <c r="DU27">
        <v>6</v>
      </c>
      <c r="DW27" s="52">
        <f>SUM(CALCULATION!CP27:CR27)</f>
        <v>85</v>
      </c>
      <c r="DX27">
        <v>23</v>
      </c>
      <c r="DY27">
        <v>19</v>
      </c>
      <c r="EA27" s="52">
        <f>SUM(CALCULATION!DA27:DB27)</f>
        <v>59</v>
      </c>
      <c r="EB27">
        <v>8</v>
      </c>
      <c r="EC27">
        <v>6</v>
      </c>
      <c r="EE27" s="52">
        <f>SUM(CALCULATION!CW27:CY27)</f>
        <v>82</v>
      </c>
      <c r="EF27">
        <v>13</v>
      </c>
      <c r="EG27">
        <v>8</v>
      </c>
      <c r="EI27" s="52">
        <f>SUM(CALCULATION!CT27:CU27)</f>
        <v>19</v>
      </c>
      <c r="EJ27">
        <v>4</v>
      </c>
      <c r="EK27">
        <v>6</v>
      </c>
      <c r="EM27" s="52">
        <f>SUM(CALCULATION!CL27:CN27)</f>
        <v>98</v>
      </c>
      <c r="EN27">
        <v>18</v>
      </c>
      <c r="EO27">
        <v>20</v>
      </c>
      <c r="EQ27" s="52">
        <f>SUM(CALCULATION!BY27:CA27)</f>
        <v>99</v>
      </c>
      <c r="ER27">
        <v>15</v>
      </c>
      <c r="ES27">
        <v>14</v>
      </c>
      <c r="EU27" s="53">
        <f>SUM(CALCULATION!DS27:DU27)</f>
        <v>28</v>
      </c>
      <c r="EV27">
        <v>6</v>
      </c>
      <c r="EW27">
        <v>2</v>
      </c>
      <c r="EY27" s="52">
        <f>SUM(CALCULATION!CC27:CE27)</f>
        <v>97</v>
      </c>
      <c r="EZ27">
        <v>15</v>
      </c>
      <c r="FA27">
        <v>12</v>
      </c>
      <c r="FC27" s="52">
        <f>SUM(CALCULATION!DM27:DN27)</f>
        <v>16</v>
      </c>
      <c r="FD27">
        <v>5</v>
      </c>
      <c r="FE27">
        <v>2</v>
      </c>
      <c r="FG27" s="52">
        <f>SUM(CALCULATION!DG27:DI27)</f>
        <v>110</v>
      </c>
      <c r="FH27">
        <v>11</v>
      </c>
      <c r="FI27">
        <v>13</v>
      </c>
      <c r="FK27" s="52">
        <f>SUM(CALCULATION!DD27:DE27)</f>
        <v>10</v>
      </c>
      <c r="FL27">
        <v>3</v>
      </c>
      <c r="FM27">
        <v>4</v>
      </c>
      <c r="FO27" s="54">
        <f>SUM(CALCULATION!DW27:DY27)</f>
        <v>127</v>
      </c>
      <c r="FP27" s="50">
        <v>6</v>
      </c>
      <c r="FQ27" s="50">
        <v>12</v>
      </c>
      <c r="FR27" s="50">
        <v>12</v>
      </c>
      <c r="FT27" s="54">
        <f>SUM(CALCULATION!EA27:EC27)</f>
        <v>73</v>
      </c>
      <c r="FU27" s="50">
        <v>2</v>
      </c>
      <c r="FV27" s="50">
        <v>6</v>
      </c>
      <c r="FW27" s="50">
        <v>6</v>
      </c>
      <c r="FY27" s="54">
        <f>SUM(CALCULATION!EE27:EG27)</f>
        <v>103</v>
      </c>
      <c r="FZ27" s="50">
        <v>4</v>
      </c>
      <c r="GA27" s="50">
        <v>10</v>
      </c>
      <c r="GD27" s="54">
        <f>SUM(CALCULATION!EI27:EK27)</f>
        <v>29</v>
      </c>
      <c r="GE27" s="50">
        <v>2</v>
      </c>
      <c r="GF27" s="50">
        <v>4</v>
      </c>
      <c r="GG27" s="50">
        <v>7</v>
      </c>
      <c r="GI27" s="54">
        <f>SUM(CALCULATION!EM27:EO27)</f>
        <v>136</v>
      </c>
      <c r="GJ27" s="50">
        <v>12</v>
      </c>
      <c r="GK27" s="50">
        <v>15</v>
      </c>
      <c r="GL27" s="50">
        <v>11</v>
      </c>
      <c r="GN27" s="54">
        <f>SUM(CALCULATION!EQ27:ES27)</f>
        <v>128</v>
      </c>
      <c r="GO27" s="50">
        <v>11</v>
      </c>
      <c r="GP27" s="50">
        <v>11</v>
      </c>
      <c r="GQ27" s="50">
        <v>10</v>
      </c>
      <c r="GS27" s="54">
        <f>SUM(CALCULATION!EU27:EW27)</f>
        <v>36</v>
      </c>
      <c r="GT27" s="50">
        <v>4</v>
      </c>
      <c r="GU27" s="50">
        <v>24</v>
      </c>
      <c r="GV27" s="50">
        <v>4</v>
      </c>
      <c r="GX27" s="54">
        <f>SUM(CALCULATION!EY27:FA27)</f>
        <v>124</v>
      </c>
      <c r="GY27" s="50">
        <v>4</v>
      </c>
      <c r="GZ27" s="50">
        <v>7</v>
      </c>
      <c r="HA27" s="50">
        <v>5</v>
      </c>
      <c r="HC27" s="54">
        <f>SUM(CALCULATION!FC27:FE27)</f>
        <v>23</v>
      </c>
      <c r="HD27" s="50">
        <v>0</v>
      </c>
      <c r="HE27" s="50">
        <v>3</v>
      </c>
      <c r="HF27" s="50">
        <v>3</v>
      </c>
      <c r="HH27" s="54">
        <f>SUM(CALCULATION!FG27:FI27)</f>
        <v>134</v>
      </c>
      <c r="HI27" s="50">
        <v>9</v>
      </c>
      <c r="HJ27" s="50">
        <v>10</v>
      </c>
      <c r="HK27" s="50">
        <v>7</v>
      </c>
      <c r="HM27" s="54">
        <f>SUM(CALCULATION!FK27:FM27)</f>
        <v>17</v>
      </c>
      <c r="HN27" s="50">
        <v>2</v>
      </c>
      <c r="HO27" s="50">
        <v>1</v>
      </c>
      <c r="HP27" s="50">
        <v>2</v>
      </c>
      <c r="HR27" s="20">
        <f>SUM(CALCULATION!FO27:FR27)</f>
        <v>157</v>
      </c>
      <c r="HS27" s="50">
        <v>9</v>
      </c>
      <c r="HU27" s="20">
        <f>SUM(CALCULATION!FT27:FW27)</f>
        <v>87</v>
      </c>
      <c r="HV27" s="50">
        <v>16</v>
      </c>
      <c r="HX27" s="20">
        <f>SUM(CALCULATION!FY27:GA27)</f>
        <v>117</v>
      </c>
      <c r="HY27" s="50">
        <v>12</v>
      </c>
      <c r="IA27" s="20">
        <f>SUM(CALCULATION!GD27:GG27)</f>
        <v>42</v>
      </c>
      <c r="IB27" s="50">
        <v>4</v>
      </c>
      <c r="ID27" s="20">
        <f>SUM(CALCULATION!GI27:GL27)</f>
        <v>174</v>
      </c>
      <c r="IE27" s="50">
        <v>10</v>
      </c>
      <c r="IG27" s="20">
        <f>SUM(CALCULATION!GN27:GQ27)</f>
        <v>160</v>
      </c>
      <c r="IH27" s="50">
        <v>12</v>
      </c>
      <c r="IJ27" s="20">
        <f>SUM(CALCULATION!GS27:GV27)</f>
        <v>68</v>
      </c>
      <c r="IK27" s="50">
        <v>4</v>
      </c>
      <c r="IM27" s="20">
        <f>SUM(CALCULATION!GX27:HA27)</f>
        <v>140</v>
      </c>
      <c r="IN27" s="50">
        <v>9</v>
      </c>
      <c r="IP27" s="20">
        <f>SUM(CALCULATION!HC27:HF27)</f>
        <v>29</v>
      </c>
      <c r="IQ27" s="50">
        <v>3</v>
      </c>
      <c r="IS27" s="20">
        <f>SUM(CALCULATION!HH27:HK27)</f>
        <v>160</v>
      </c>
      <c r="IT27" s="50">
        <v>10</v>
      </c>
      <c r="IV27" s="54">
        <f>SUM(CALCULATION!FK27:FM27)</f>
        <v>17</v>
      </c>
      <c r="IW27" s="50">
        <v>2</v>
      </c>
      <c r="IX27" s="50">
        <v>1</v>
      </c>
      <c r="IY27" s="50">
        <v>3</v>
      </c>
      <c r="IZ27" s="21">
        <v>3</v>
      </c>
      <c r="JB27" s="20">
        <f>SUM(CALCULATION!FT27:FW27)</f>
        <v>87</v>
      </c>
      <c r="JC27" s="55">
        <v>22</v>
      </c>
      <c r="JD27" s="56">
        <f t="shared" si="2"/>
        <v>109</v>
      </c>
      <c r="JF27" s="20">
        <f>SUM(CALCULATION!HH27:HK27)</f>
        <v>160</v>
      </c>
      <c r="JG27" s="55">
        <v>10</v>
      </c>
      <c r="JI27" s="20">
        <f>SUM(CALCULATION!HR27:HS27)</f>
        <v>166</v>
      </c>
      <c r="JJ27" s="50">
        <v>3</v>
      </c>
      <c r="JL27" s="20">
        <f>SUM(CALCULATION!HX27:HY27)</f>
        <v>129</v>
      </c>
      <c r="JM27" s="50">
        <v>2</v>
      </c>
      <c r="JO27" s="20">
        <f>SUM(CALCULATION!IA27:IB27)</f>
        <v>46</v>
      </c>
      <c r="JP27" s="50">
        <v>0</v>
      </c>
      <c r="JR27" s="20">
        <f>SUM(CALCULATION!ID27:IE27)</f>
        <v>184</v>
      </c>
      <c r="JS27" s="50">
        <v>5</v>
      </c>
      <c r="JU27" s="20">
        <f>SUM(CALCULATION!IG27:IH27)</f>
        <v>172</v>
      </c>
      <c r="JV27" s="50">
        <v>5</v>
      </c>
      <c r="JX27" s="56">
        <f>SUM(CALCULATION!JB27:JC27)</f>
        <v>109</v>
      </c>
      <c r="JY27" s="50">
        <v>3</v>
      </c>
      <c r="KA27" s="20">
        <f>SUM(CALCULATION!IJ27:IK27)</f>
        <v>72</v>
      </c>
      <c r="KB27" s="50">
        <v>2</v>
      </c>
      <c r="KD27" s="20">
        <f>SUM(CALCULATION!IM27:IN27)</f>
        <v>149</v>
      </c>
      <c r="KE27" s="50">
        <v>5</v>
      </c>
      <c r="KG27" s="20">
        <f>SUM(CALCULATION!IP27:IQ27)</f>
        <v>32</v>
      </c>
      <c r="KH27" s="50">
        <v>1</v>
      </c>
      <c r="KJ27" s="56">
        <f>SUM(CALCULATION!JF27:JG27)</f>
        <v>170</v>
      </c>
      <c r="KK27" s="50">
        <v>2</v>
      </c>
      <c r="KM27" s="20">
        <f>SUM(CALCULATION!IV27:IZ27)</f>
        <v>26</v>
      </c>
      <c r="KN27" s="50">
        <v>1</v>
      </c>
    </row>
    <row r="28" spans="1:300">
      <c r="A28">
        <v>13</v>
      </c>
      <c r="B28">
        <v>9</v>
      </c>
      <c r="C28" s="47">
        <v>9</v>
      </c>
      <c r="D28" s="47">
        <v>6</v>
      </c>
      <c r="H28">
        <v>2</v>
      </c>
      <c r="I28">
        <v>3</v>
      </c>
      <c r="J28">
        <v>16</v>
      </c>
      <c r="K28">
        <v>14</v>
      </c>
      <c r="M28">
        <v>2</v>
      </c>
      <c r="N28">
        <v>2</v>
      </c>
      <c r="O28">
        <v>5</v>
      </c>
      <c r="P28">
        <v>4</v>
      </c>
      <c r="R28" s="21">
        <v>58</v>
      </c>
      <c r="S28" s="47">
        <v>8</v>
      </c>
      <c r="T28" s="47">
        <v>4</v>
      </c>
      <c r="V28" s="21">
        <v>74</v>
      </c>
      <c r="W28" s="47">
        <v>7</v>
      </c>
      <c r="X28" s="47">
        <v>3</v>
      </c>
      <c r="Z28">
        <v>1</v>
      </c>
      <c r="AA28" s="47">
        <v>3</v>
      </c>
      <c r="AB28" s="47">
        <v>2</v>
      </c>
      <c r="AC28" s="47">
        <v>1</v>
      </c>
      <c r="AE28" s="21">
        <v>59</v>
      </c>
      <c r="AF28" s="47">
        <v>11</v>
      </c>
      <c r="AG28" s="47">
        <v>4</v>
      </c>
      <c r="AI28" s="47">
        <v>2</v>
      </c>
      <c r="AJ28" s="47"/>
      <c r="AK28" s="47">
        <v>2</v>
      </c>
      <c r="AL28" s="49">
        <v>2</v>
      </c>
      <c r="AM28" s="49">
        <v>2</v>
      </c>
      <c r="AN28" s="49">
        <v>1</v>
      </c>
      <c r="AO28" s="48">
        <v>1</v>
      </c>
      <c r="AQ28" s="21">
        <v>52</v>
      </c>
      <c r="AR28" s="47">
        <v>7</v>
      </c>
      <c r="AT28" s="21">
        <v>44</v>
      </c>
      <c r="AU28" s="47">
        <v>9</v>
      </c>
      <c r="AV28" s="47">
        <v>4</v>
      </c>
      <c r="AX28" s="21">
        <v>39</v>
      </c>
      <c r="AY28" s="47">
        <v>5</v>
      </c>
      <c r="AZ28" s="47">
        <v>2</v>
      </c>
      <c r="BC28">
        <v>2</v>
      </c>
      <c r="BD28">
        <v>2</v>
      </c>
      <c r="BE28">
        <v>5</v>
      </c>
      <c r="BF28">
        <v>4</v>
      </c>
      <c r="BH28" s="21">
        <v>63</v>
      </c>
      <c r="BI28" s="47">
        <v>8</v>
      </c>
      <c r="BJ28" s="47">
        <v>3</v>
      </c>
      <c r="BL28" s="21">
        <v>13</v>
      </c>
      <c r="BM28" s="47">
        <v>6</v>
      </c>
      <c r="BN28" s="47">
        <v>2</v>
      </c>
      <c r="BP28">
        <v>2</v>
      </c>
      <c r="BQ28">
        <v>2</v>
      </c>
      <c r="BR28">
        <v>5</v>
      </c>
      <c r="BS28">
        <v>4</v>
      </c>
      <c r="BU28" s="21">
        <v>52</v>
      </c>
      <c r="BV28" s="47">
        <v>8</v>
      </c>
      <c r="BW28" s="47">
        <v>4</v>
      </c>
      <c r="BY28" s="50">
        <f>SUM(CALCULATION!BH28:BJ28)</f>
        <v>74</v>
      </c>
      <c r="BZ28">
        <v>12</v>
      </c>
      <c r="CA28">
        <v>14</v>
      </c>
      <c r="CC28" s="50">
        <f>SUM(CALCULATION!AE28:AG28)</f>
        <v>74</v>
      </c>
      <c r="CD28">
        <v>10</v>
      </c>
      <c r="CE28">
        <v>14</v>
      </c>
      <c r="CG28" s="50">
        <f>SUM(CALCULATION!BL28:BN28)</f>
        <v>21</v>
      </c>
      <c r="CH28">
        <v>1</v>
      </c>
      <c r="CI28" s="47">
        <v>6</v>
      </c>
      <c r="CJ28">
        <f t="shared" si="0"/>
        <v>7</v>
      </c>
      <c r="CL28" s="50">
        <f>SUM(CALCULATION!R28:T28)</f>
        <v>70</v>
      </c>
      <c r="CM28">
        <v>11</v>
      </c>
      <c r="CN28">
        <v>19</v>
      </c>
      <c r="CP28" s="50">
        <f>SUM(CALCULATION!AT28:AV28)</f>
        <v>57</v>
      </c>
      <c r="CQ28">
        <v>18</v>
      </c>
      <c r="CR28">
        <v>15</v>
      </c>
      <c r="CT28" s="50">
        <f>SUM(CALCULATION!BP28:BS28)</f>
        <v>13</v>
      </c>
      <c r="CU28">
        <v>7</v>
      </c>
      <c r="CW28" s="50">
        <f>SUM(CALCULATION!BU28:BW28)</f>
        <v>64</v>
      </c>
      <c r="CX28">
        <v>12</v>
      </c>
      <c r="CY28">
        <v>9</v>
      </c>
      <c r="DA28" s="50">
        <f>SUM(CALCULATION!AX28:AZ28)</f>
        <v>46</v>
      </c>
      <c r="DB28">
        <v>8</v>
      </c>
      <c r="DD28" s="50">
        <f>SUM(CALCULATION!Z28:AC28)</f>
        <v>7</v>
      </c>
      <c r="DE28">
        <v>4</v>
      </c>
      <c r="DG28" s="50">
        <f>SUM(CALCULATION!V28:X28)</f>
        <v>84</v>
      </c>
      <c r="DH28" s="51">
        <v>16</v>
      </c>
      <c r="DI28" s="51">
        <v>13</v>
      </c>
      <c r="DM28" s="50">
        <f>SUM(CALCULATION!AI28:AO28)</f>
        <v>10</v>
      </c>
      <c r="DN28">
        <v>5</v>
      </c>
      <c r="DP28" s="50">
        <f>SUM(CALCULATION!CG28:CJ28)</f>
        <v>35</v>
      </c>
      <c r="DS28" s="50">
        <f>SUM(CALCULATION!BL28:BN28)</f>
        <v>21</v>
      </c>
      <c r="DT28">
        <v>1</v>
      </c>
      <c r="DU28">
        <v>6</v>
      </c>
      <c r="DW28" s="52">
        <f>SUM(CALCULATION!CP28:CR28)</f>
        <v>90</v>
      </c>
      <c r="DX28">
        <v>23</v>
      </c>
      <c r="DY28">
        <v>22</v>
      </c>
      <c r="EA28" s="52">
        <f>SUM(CALCULATION!DA28:DB28)</f>
        <v>54</v>
      </c>
      <c r="EB28">
        <v>10</v>
      </c>
      <c r="EC28">
        <v>6</v>
      </c>
      <c r="EE28" s="52">
        <f>SUM(CALCULATION!CW28:CY28)</f>
        <v>85</v>
      </c>
      <c r="EF28">
        <v>16</v>
      </c>
      <c r="EG28">
        <v>8</v>
      </c>
      <c r="EI28" s="52">
        <f>SUM(CALCULATION!CT28:CU28)</f>
        <v>20</v>
      </c>
      <c r="EJ28">
        <v>6</v>
      </c>
      <c r="EK28">
        <v>4</v>
      </c>
      <c r="EM28" s="52">
        <f>SUM(CALCULATION!CL28:CN28)</f>
        <v>100</v>
      </c>
      <c r="EN28">
        <v>27</v>
      </c>
      <c r="EO28">
        <v>18</v>
      </c>
      <c r="EQ28" s="52">
        <f>SUM(CALCULATION!BY28:CA28)</f>
        <v>100</v>
      </c>
      <c r="ER28">
        <v>20</v>
      </c>
      <c r="ES28">
        <v>14</v>
      </c>
      <c r="EU28" s="53">
        <f>SUM(CALCULATION!DS28:DU28)</f>
        <v>28</v>
      </c>
      <c r="EV28">
        <v>6</v>
      </c>
      <c r="EW28">
        <v>2</v>
      </c>
      <c r="EY28" s="52">
        <f>SUM(CALCULATION!CC28:CE28)</f>
        <v>98</v>
      </c>
      <c r="EZ28">
        <v>22</v>
      </c>
      <c r="FA28">
        <v>12</v>
      </c>
      <c r="FC28" s="52">
        <f>SUM(CALCULATION!DM28:DN28)</f>
        <v>15</v>
      </c>
      <c r="FD28">
        <v>5</v>
      </c>
      <c r="FE28">
        <v>2</v>
      </c>
      <c r="FG28" s="52">
        <f>SUM(CALCULATION!DG28:DI28)</f>
        <v>113</v>
      </c>
      <c r="FH28">
        <v>10</v>
      </c>
      <c r="FI28">
        <v>13</v>
      </c>
      <c r="FK28" s="52">
        <f>SUM(CALCULATION!DD28:DE28)</f>
        <v>11</v>
      </c>
      <c r="FL28">
        <v>6</v>
      </c>
      <c r="FM28">
        <v>4</v>
      </c>
      <c r="FO28" s="54">
        <f>SUM(CALCULATION!DW28:DY28)</f>
        <v>135</v>
      </c>
      <c r="FP28" s="50">
        <v>8</v>
      </c>
      <c r="FQ28" s="50">
        <v>12</v>
      </c>
      <c r="FR28" s="50">
        <v>12</v>
      </c>
      <c r="FT28" s="54">
        <f>SUM(CALCULATION!EA28:EC28)</f>
        <v>70</v>
      </c>
      <c r="FU28" s="50">
        <v>2</v>
      </c>
      <c r="FV28" s="50">
        <v>6</v>
      </c>
      <c r="FW28" s="50">
        <v>6</v>
      </c>
      <c r="FY28" s="54">
        <f>SUM(CALCULATION!EE28:EG28)</f>
        <v>109</v>
      </c>
      <c r="FZ28" s="50">
        <v>6</v>
      </c>
      <c r="GA28" s="50">
        <v>11</v>
      </c>
      <c r="GD28" s="54">
        <f>SUM(CALCULATION!EI28:EK28)</f>
        <v>30</v>
      </c>
      <c r="GE28" s="50">
        <v>4</v>
      </c>
      <c r="GF28" s="50">
        <v>6</v>
      </c>
      <c r="GG28" s="50">
        <v>7</v>
      </c>
      <c r="GI28" s="54">
        <f>SUM(CALCULATION!EM28:EO28)</f>
        <v>145</v>
      </c>
      <c r="GJ28" s="50">
        <v>15</v>
      </c>
      <c r="GK28" s="50">
        <v>15</v>
      </c>
      <c r="GL28" s="50">
        <v>12</v>
      </c>
      <c r="GN28" s="54">
        <f>SUM(CALCULATION!EQ28:ES28)</f>
        <v>134</v>
      </c>
      <c r="GO28" s="50">
        <v>12</v>
      </c>
      <c r="GP28" s="50">
        <v>12</v>
      </c>
      <c r="GQ28" s="50">
        <v>10</v>
      </c>
      <c r="GS28" s="54">
        <f>SUM(CALCULATION!EU28:EW28)</f>
        <v>36</v>
      </c>
      <c r="GT28" s="50">
        <v>4</v>
      </c>
      <c r="GU28" s="50">
        <v>24</v>
      </c>
      <c r="GV28" s="50">
        <v>4</v>
      </c>
      <c r="GX28" s="54">
        <f>SUM(CALCULATION!EY28:FA28)</f>
        <v>132</v>
      </c>
      <c r="GY28" s="50">
        <v>5</v>
      </c>
      <c r="GZ28" s="50">
        <v>7</v>
      </c>
      <c r="HA28" s="50">
        <v>6</v>
      </c>
      <c r="HC28" s="54">
        <f>SUM(CALCULATION!FC28:FE28)</f>
        <v>22</v>
      </c>
      <c r="HD28" s="50">
        <v>1</v>
      </c>
      <c r="HE28" s="50">
        <v>3</v>
      </c>
      <c r="HF28" s="50">
        <v>3</v>
      </c>
      <c r="HH28" s="54">
        <f>SUM(CALCULATION!FG28:FI28)</f>
        <v>136</v>
      </c>
      <c r="HI28" s="50">
        <v>10</v>
      </c>
      <c r="HJ28" s="50">
        <v>10</v>
      </c>
      <c r="HK28" s="50">
        <v>7</v>
      </c>
      <c r="HM28" s="54">
        <f>SUM(CALCULATION!FK28:FM28)</f>
        <v>21</v>
      </c>
      <c r="HN28" s="50">
        <v>2</v>
      </c>
      <c r="HO28" s="50">
        <v>1</v>
      </c>
      <c r="HP28" s="50">
        <v>2</v>
      </c>
      <c r="HR28" s="20">
        <f>SUM(CALCULATION!FO28:FR28)</f>
        <v>167</v>
      </c>
      <c r="HS28" s="50">
        <v>8</v>
      </c>
      <c r="HU28" s="20">
        <f>SUM(CALCULATION!FT28:FW28)</f>
        <v>84</v>
      </c>
      <c r="HV28" s="50">
        <v>13</v>
      </c>
      <c r="HX28" s="20">
        <f>SUM(CALCULATION!FY28:GA28)</f>
        <v>126</v>
      </c>
      <c r="HY28" s="50">
        <v>10</v>
      </c>
      <c r="IA28" s="20">
        <f>SUM(CALCULATION!GD28:GG28)</f>
        <v>47</v>
      </c>
      <c r="IB28" s="50">
        <v>4</v>
      </c>
      <c r="ID28" s="20">
        <f>SUM(CALCULATION!GI28:GL28)</f>
        <v>187</v>
      </c>
      <c r="IE28" s="50">
        <v>8</v>
      </c>
      <c r="IG28" s="20">
        <f>SUM(CALCULATION!GN28:GQ28)</f>
        <v>168</v>
      </c>
      <c r="IH28" s="50">
        <v>11</v>
      </c>
      <c r="IJ28" s="20">
        <f>SUM(CALCULATION!GS28:GV28)</f>
        <v>68</v>
      </c>
      <c r="IK28" s="50">
        <v>4</v>
      </c>
      <c r="IM28" s="20">
        <f>SUM(CALCULATION!GX28:HA28)</f>
        <v>150</v>
      </c>
      <c r="IN28" s="50">
        <v>8</v>
      </c>
      <c r="IP28" s="20">
        <f>SUM(CALCULATION!HC28:HF28)</f>
        <v>29</v>
      </c>
      <c r="IQ28" s="50">
        <v>2</v>
      </c>
      <c r="IS28" s="20">
        <f>SUM(CALCULATION!HH28:HK28)</f>
        <v>163</v>
      </c>
      <c r="IT28" s="50">
        <v>12</v>
      </c>
      <c r="IV28" s="54">
        <f>SUM(CALCULATION!FK28:FM28)</f>
        <v>21</v>
      </c>
      <c r="IW28" s="50">
        <v>2</v>
      </c>
      <c r="IX28" s="50">
        <v>1</v>
      </c>
      <c r="IY28" s="50">
        <v>3</v>
      </c>
      <c r="IZ28" s="21">
        <v>4</v>
      </c>
      <c r="JB28" s="20">
        <f>SUM(CALCULATION!FT28:FW28)</f>
        <v>84</v>
      </c>
      <c r="JC28" s="55">
        <v>19</v>
      </c>
      <c r="JD28" s="56">
        <f t="shared" si="2"/>
        <v>103</v>
      </c>
      <c r="JF28" s="20">
        <f>SUM(CALCULATION!HH28:HK28)</f>
        <v>163</v>
      </c>
      <c r="JG28" s="55">
        <v>12</v>
      </c>
      <c r="JI28" s="20">
        <f>SUM(CALCULATION!HR28:HS28)</f>
        <v>175</v>
      </c>
      <c r="JJ28" s="50">
        <v>2</v>
      </c>
      <c r="JL28" s="20">
        <f>SUM(CALCULATION!HX28:HY28)</f>
        <v>136</v>
      </c>
      <c r="JM28" s="50">
        <v>2</v>
      </c>
      <c r="JO28" s="20">
        <f>SUM(CALCULATION!IA28:IB28)</f>
        <v>51</v>
      </c>
      <c r="JP28" s="50">
        <v>0</v>
      </c>
      <c r="JR28" s="20">
        <f>SUM(CALCULATION!ID28:IE28)</f>
        <v>195</v>
      </c>
      <c r="JS28" s="50">
        <v>5</v>
      </c>
      <c r="JU28" s="20">
        <f>SUM(CALCULATION!IG28:IH28)</f>
        <v>179</v>
      </c>
      <c r="JV28" s="50">
        <v>6</v>
      </c>
      <c r="JX28" s="56">
        <f>SUM(CALCULATION!JB28:JC28)</f>
        <v>103</v>
      </c>
      <c r="JY28" s="50">
        <v>3</v>
      </c>
      <c r="KA28" s="20">
        <f>SUM(CALCULATION!IJ28:IK28)</f>
        <v>72</v>
      </c>
      <c r="KB28" s="50">
        <v>2</v>
      </c>
      <c r="KD28" s="20">
        <f>SUM(CALCULATION!IM28:IN28)</f>
        <v>158</v>
      </c>
      <c r="KE28" s="50">
        <v>5</v>
      </c>
      <c r="KG28" s="20">
        <f>SUM(CALCULATION!IP28:IQ28)</f>
        <v>31</v>
      </c>
      <c r="KH28" s="50">
        <v>1</v>
      </c>
      <c r="KJ28" s="56">
        <f>SUM(CALCULATION!JF28:JG28)</f>
        <v>175</v>
      </c>
      <c r="KK28" s="50">
        <v>4</v>
      </c>
      <c r="KM28" s="20">
        <f>SUM(CALCULATION!IV28:IZ28)</f>
        <v>31</v>
      </c>
      <c r="KN28" s="50">
        <v>1</v>
      </c>
    </row>
    <row r="29" spans="1:300">
      <c r="A29">
        <v>13</v>
      </c>
      <c r="B29">
        <v>11</v>
      </c>
      <c r="C29" s="47">
        <v>9</v>
      </c>
      <c r="D29" s="47">
        <v>6</v>
      </c>
      <c r="H29">
        <v>2</v>
      </c>
      <c r="I29">
        <v>1</v>
      </c>
      <c r="J29">
        <v>12</v>
      </c>
      <c r="K29">
        <v>13</v>
      </c>
      <c r="M29">
        <v>2</v>
      </c>
      <c r="N29">
        <v>2</v>
      </c>
      <c r="O29">
        <v>3</v>
      </c>
      <c r="P29">
        <v>4</v>
      </c>
      <c r="R29" s="21">
        <v>66</v>
      </c>
      <c r="S29" s="47">
        <v>5</v>
      </c>
      <c r="T29" s="47">
        <v>8</v>
      </c>
      <c r="V29" s="21">
        <v>66</v>
      </c>
      <c r="W29" s="47">
        <v>5</v>
      </c>
      <c r="X29" s="47">
        <v>4</v>
      </c>
      <c r="Z29">
        <v>1</v>
      </c>
      <c r="AA29" s="47">
        <v>3</v>
      </c>
      <c r="AB29" s="47">
        <v>1</v>
      </c>
      <c r="AC29" s="47">
        <v>1</v>
      </c>
      <c r="AE29" s="21">
        <v>61</v>
      </c>
      <c r="AF29" s="47">
        <v>11</v>
      </c>
      <c r="AG29" s="47">
        <v>7</v>
      </c>
      <c r="AI29" s="47">
        <v>2</v>
      </c>
      <c r="AJ29" s="47"/>
      <c r="AK29" s="47">
        <v>2</v>
      </c>
      <c r="AL29" s="49">
        <v>2</v>
      </c>
      <c r="AM29" s="49">
        <v>1</v>
      </c>
      <c r="AN29" s="49">
        <v>3</v>
      </c>
      <c r="AO29" s="48">
        <v>1</v>
      </c>
      <c r="AQ29" s="21">
        <v>53</v>
      </c>
      <c r="AR29" s="47">
        <v>7</v>
      </c>
      <c r="AT29" s="21">
        <v>51</v>
      </c>
      <c r="AU29" s="47">
        <v>8</v>
      </c>
      <c r="AV29" s="47">
        <v>5</v>
      </c>
      <c r="AX29" s="21">
        <v>41</v>
      </c>
      <c r="AY29" s="47">
        <v>5</v>
      </c>
      <c r="AZ29" s="47">
        <v>2</v>
      </c>
      <c r="BC29">
        <v>2</v>
      </c>
      <c r="BD29">
        <v>2</v>
      </c>
      <c r="BE29">
        <v>3</v>
      </c>
      <c r="BF29">
        <v>4</v>
      </c>
      <c r="BH29" s="21">
        <v>67</v>
      </c>
      <c r="BI29" s="47">
        <v>7</v>
      </c>
      <c r="BJ29" s="47">
        <v>6</v>
      </c>
      <c r="BL29" s="21">
        <v>13</v>
      </c>
      <c r="BM29" s="47">
        <v>6</v>
      </c>
      <c r="BN29" s="47">
        <v>2</v>
      </c>
      <c r="BP29">
        <v>2</v>
      </c>
      <c r="BQ29">
        <v>2</v>
      </c>
      <c r="BR29">
        <v>3</v>
      </c>
      <c r="BS29">
        <v>4</v>
      </c>
      <c r="BU29" s="21">
        <v>53</v>
      </c>
      <c r="BV29" s="47">
        <v>8</v>
      </c>
      <c r="BW29" s="47">
        <v>7</v>
      </c>
      <c r="BY29" s="50">
        <f>SUM(CALCULATION!BH29:BJ29)</f>
        <v>80</v>
      </c>
      <c r="BZ29">
        <v>13</v>
      </c>
      <c r="CA29">
        <v>14</v>
      </c>
      <c r="CC29" s="50">
        <f>SUM(CALCULATION!AE29:AG29)</f>
        <v>79</v>
      </c>
      <c r="CD29">
        <v>10</v>
      </c>
      <c r="CE29">
        <v>14</v>
      </c>
      <c r="CG29" s="50">
        <f>SUM(CALCULATION!BL29:BN29)</f>
        <v>21</v>
      </c>
      <c r="CH29">
        <v>1</v>
      </c>
      <c r="CI29" s="47">
        <v>6</v>
      </c>
      <c r="CJ29">
        <f t="shared" si="0"/>
        <v>7</v>
      </c>
      <c r="CL29" s="50">
        <f>SUM(CALCULATION!R29:T29)</f>
        <v>79</v>
      </c>
      <c r="CM29">
        <v>11</v>
      </c>
      <c r="CN29">
        <v>16</v>
      </c>
      <c r="CP29" s="50">
        <f>SUM(CALCULATION!AT29:AV29)</f>
        <v>64</v>
      </c>
      <c r="CQ29">
        <v>15</v>
      </c>
      <c r="CR29">
        <v>15</v>
      </c>
      <c r="CT29" s="50">
        <f>SUM(CALCULATION!BP29:BS29)</f>
        <v>11</v>
      </c>
      <c r="CU29">
        <v>7</v>
      </c>
      <c r="CW29" s="50">
        <f>SUM(CALCULATION!BU29:BW29)</f>
        <v>68</v>
      </c>
      <c r="CX29">
        <v>14</v>
      </c>
      <c r="CY29">
        <v>10</v>
      </c>
      <c r="DA29" s="50">
        <f>SUM(CALCULATION!AX29:AZ29)</f>
        <v>48</v>
      </c>
      <c r="DB29">
        <v>8</v>
      </c>
      <c r="DD29" s="50">
        <f>SUM(CALCULATION!Z29:AC29)</f>
        <v>6</v>
      </c>
      <c r="DE29">
        <v>5</v>
      </c>
      <c r="DG29" s="50">
        <f>SUM(CALCULATION!V29:X29)</f>
        <v>75</v>
      </c>
      <c r="DH29" s="51">
        <v>17</v>
      </c>
      <c r="DI29" s="51">
        <v>11</v>
      </c>
      <c r="DM29" s="50">
        <f>SUM(CALCULATION!AI29:AO29)</f>
        <v>11</v>
      </c>
      <c r="DN29">
        <v>5</v>
      </c>
      <c r="DP29" s="50">
        <f>SUM(CALCULATION!CG29:CJ29)</f>
        <v>35</v>
      </c>
      <c r="DS29" s="50">
        <f>SUM(CALCULATION!BL29:BN29)</f>
        <v>21</v>
      </c>
      <c r="DT29">
        <v>1</v>
      </c>
      <c r="DU29">
        <v>6</v>
      </c>
      <c r="DW29" s="52">
        <f>SUM(CALCULATION!CP29:CR29)</f>
        <v>94</v>
      </c>
      <c r="DX29">
        <v>25</v>
      </c>
      <c r="DY29">
        <v>22</v>
      </c>
      <c r="EA29" s="52">
        <f>SUM(CALCULATION!DA29:DB29)</f>
        <v>56</v>
      </c>
      <c r="EB29">
        <v>10</v>
      </c>
      <c r="EC29">
        <v>6</v>
      </c>
      <c r="EE29" s="52">
        <f>SUM(CALCULATION!CW29:CY29)</f>
        <v>92</v>
      </c>
      <c r="EF29">
        <v>16</v>
      </c>
      <c r="EG29">
        <v>8</v>
      </c>
      <c r="EI29" s="52">
        <f>SUM(CALCULATION!CT29:CU29)</f>
        <v>18</v>
      </c>
      <c r="EJ29">
        <v>6</v>
      </c>
      <c r="EK29">
        <v>6</v>
      </c>
      <c r="EM29" s="52">
        <f>SUM(CALCULATION!CL29:CN29)</f>
        <v>106</v>
      </c>
      <c r="EN29">
        <v>27</v>
      </c>
      <c r="EO29">
        <v>17</v>
      </c>
      <c r="EQ29" s="52">
        <f>SUM(CALCULATION!BY29:CA29)</f>
        <v>107</v>
      </c>
      <c r="ER29">
        <v>20</v>
      </c>
      <c r="ES29">
        <v>14</v>
      </c>
      <c r="EU29" s="53">
        <f>SUM(CALCULATION!DS29:DU29)</f>
        <v>28</v>
      </c>
      <c r="EV29">
        <v>6</v>
      </c>
      <c r="EW29">
        <v>2</v>
      </c>
      <c r="EY29" s="52">
        <f>SUM(CALCULATION!CC29:CE29)</f>
        <v>103</v>
      </c>
      <c r="EZ29">
        <v>22</v>
      </c>
      <c r="FA29">
        <v>12</v>
      </c>
      <c r="FC29" s="52">
        <f>SUM(CALCULATION!DM29:DN29)</f>
        <v>16</v>
      </c>
      <c r="FD29">
        <v>5</v>
      </c>
      <c r="FE29">
        <v>2</v>
      </c>
      <c r="FG29" s="52">
        <f>SUM(CALCULATION!DG29:DI29)</f>
        <v>103</v>
      </c>
      <c r="FH29">
        <v>14</v>
      </c>
      <c r="FI29">
        <v>13</v>
      </c>
      <c r="FK29" s="52">
        <f>SUM(CALCULATION!DD29:DE29)</f>
        <v>11</v>
      </c>
      <c r="FL29">
        <v>6</v>
      </c>
      <c r="FM29">
        <v>4</v>
      </c>
      <c r="FO29" s="54">
        <f>SUM(CALCULATION!DW29:DY29)</f>
        <v>141</v>
      </c>
      <c r="FP29" s="50">
        <v>6</v>
      </c>
      <c r="FQ29" s="50">
        <v>12</v>
      </c>
      <c r="FR29" s="50">
        <v>12</v>
      </c>
      <c r="FT29" s="54">
        <f>SUM(CALCULATION!EA29:EC29)</f>
        <v>72</v>
      </c>
      <c r="FU29" s="50">
        <v>2</v>
      </c>
      <c r="FV29" s="50">
        <v>8</v>
      </c>
      <c r="FW29" s="50">
        <v>4</v>
      </c>
      <c r="FY29" s="54">
        <f>SUM(CALCULATION!EE29:EG29)</f>
        <v>116</v>
      </c>
      <c r="FZ29" s="50">
        <v>6</v>
      </c>
      <c r="GA29" s="50">
        <v>13</v>
      </c>
      <c r="GD29" s="54">
        <f>SUM(CALCULATION!EI29:EK29)</f>
        <v>30</v>
      </c>
      <c r="GE29" s="50">
        <v>4</v>
      </c>
      <c r="GF29" s="50">
        <v>4</v>
      </c>
      <c r="GG29" s="50">
        <v>7</v>
      </c>
      <c r="GI29" s="54">
        <f>SUM(CALCULATION!EM29:EO29)</f>
        <v>150</v>
      </c>
      <c r="GJ29" s="50">
        <v>16</v>
      </c>
      <c r="GK29" s="50">
        <v>19</v>
      </c>
      <c r="GL29" s="50">
        <v>15</v>
      </c>
      <c r="GN29" s="54">
        <f>SUM(CALCULATION!EQ29:ES29)</f>
        <v>141</v>
      </c>
      <c r="GO29" s="50">
        <v>11</v>
      </c>
      <c r="GP29" s="50">
        <v>12</v>
      </c>
      <c r="GQ29" s="50">
        <v>10</v>
      </c>
      <c r="GS29" s="54">
        <f>SUM(CALCULATION!EU29:EW29)</f>
        <v>36</v>
      </c>
      <c r="GT29" s="50">
        <v>4</v>
      </c>
      <c r="GU29" s="50">
        <v>24</v>
      </c>
      <c r="GV29" s="50">
        <v>4</v>
      </c>
      <c r="GX29" s="54">
        <f>SUM(CALCULATION!EY29:FA29)</f>
        <v>137</v>
      </c>
      <c r="GY29" s="50">
        <v>4</v>
      </c>
      <c r="GZ29" s="50">
        <v>5</v>
      </c>
      <c r="HA29" s="50">
        <v>5</v>
      </c>
      <c r="HC29" s="54">
        <f>SUM(CALCULATION!FC29:FE29)</f>
        <v>23</v>
      </c>
      <c r="HD29" s="50">
        <v>1</v>
      </c>
      <c r="HE29" s="50">
        <v>4</v>
      </c>
      <c r="HF29" s="50">
        <v>4</v>
      </c>
      <c r="HH29" s="54">
        <f>SUM(CALCULATION!FG29:FI29)</f>
        <v>130</v>
      </c>
      <c r="HI29" s="50">
        <v>9</v>
      </c>
      <c r="HJ29" s="50">
        <v>11</v>
      </c>
      <c r="HK29" s="50">
        <v>5</v>
      </c>
      <c r="HM29" s="54">
        <f>SUM(CALCULATION!FK29:FM29)</f>
        <v>21</v>
      </c>
      <c r="HN29" s="50">
        <v>2</v>
      </c>
      <c r="HO29" s="50">
        <v>1</v>
      </c>
      <c r="HP29" s="50">
        <v>0</v>
      </c>
      <c r="HR29" s="20">
        <f>SUM(CALCULATION!FO29:FR29)</f>
        <v>171</v>
      </c>
      <c r="HS29" s="50">
        <v>7</v>
      </c>
      <c r="HU29" s="20">
        <f>SUM(CALCULATION!FT29:FW29)</f>
        <v>86</v>
      </c>
      <c r="HV29" s="50">
        <v>16</v>
      </c>
      <c r="HX29" s="20">
        <f>SUM(CALCULATION!FY29:GA29)</f>
        <v>135</v>
      </c>
      <c r="HY29" s="50">
        <v>14</v>
      </c>
      <c r="IA29" s="20">
        <f>SUM(CALCULATION!GD29:GG29)</f>
        <v>45</v>
      </c>
      <c r="IB29" s="50">
        <v>6</v>
      </c>
      <c r="ID29" s="20">
        <f>SUM(CALCULATION!GI29:GL29)</f>
        <v>200</v>
      </c>
      <c r="IE29" s="50">
        <v>11</v>
      </c>
      <c r="IG29" s="20">
        <f>SUM(CALCULATION!GN29:GQ29)</f>
        <v>174</v>
      </c>
      <c r="IH29" s="50">
        <v>11</v>
      </c>
      <c r="IJ29" s="20">
        <f>SUM(CALCULATION!GS29:GV29)</f>
        <v>68</v>
      </c>
      <c r="IK29" s="50">
        <v>4</v>
      </c>
      <c r="IM29" s="20">
        <f>SUM(CALCULATION!GX29:HA29)</f>
        <v>151</v>
      </c>
      <c r="IN29" s="50">
        <v>8</v>
      </c>
      <c r="IP29" s="20">
        <f>SUM(CALCULATION!HC29:HF29)</f>
        <v>32</v>
      </c>
      <c r="IQ29" s="50">
        <v>4</v>
      </c>
      <c r="IS29" s="20">
        <f>SUM(CALCULATION!HH29:HK29)</f>
        <v>155</v>
      </c>
      <c r="IT29" s="50">
        <v>12</v>
      </c>
      <c r="IV29" s="54">
        <f>SUM(CALCULATION!FK29:FM29)</f>
        <v>21</v>
      </c>
      <c r="IW29" s="50">
        <v>2</v>
      </c>
      <c r="IX29" s="50">
        <v>1</v>
      </c>
      <c r="IY29" s="50">
        <v>1</v>
      </c>
      <c r="IZ29" s="21">
        <v>4</v>
      </c>
      <c r="JB29" s="20">
        <f>SUM(CALCULATION!FT29:FW29)</f>
        <v>86</v>
      </c>
      <c r="JC29" s="55">
        <v>22</v>
      </c>
      <c r="JD29" s="56">
        <f t="shared" si="2"/>
        <v>108</v>
      </c>
      <c r="JF29" s="20">
        <f>SUM(CALCULATION!HH29:HK29)</f>
        <v>155</v>
      </c>
      <c r="JG29" s="55">
        <v>12</v>
      </c>
      <c r="JI29" s="20">
        <f>SUM(CALCULATION!HR29:HS29)</f>
        <v>178</v>
      </c>
      <c r="JJ29" s="50">
        <v>5</v>
      </c>
      <c r="JL29" s="20">
        <f>SUM(CALCULATION!HX29:HY29)</f>
        <v>149</v>
      </c>
      <c r="JM29" s="50">
        <v>3</v>
      </c>
      <c r="JO29" s="20">
        <f>SUM(CALCULATION!IA29:IB29)</f>
        <v>51</v>
      </c>
      <c r="JP29" s="50">
        <v>2</v>
      </c>
      <c r="JR29" s="20">
        <f>SUM(CALCULATION!ID29:IE29)</f>
        <v>211</v>
      </c>
      <c r="JS29" s="50">
        <v>5</v>
      </c>
      <c r="JU29" s="20">
        <f>SUM(CALCULATION!IG29:IH29)</f>
        <v>185</v>
      </c>
      <c r="JV29" s="50">
        <v>4</v>
      </c>
      <c r="JX29" s="56">
        <f>SUM(CALCULATION!JB29:JC29)</f>
        <v>108</v>
      </c>
      <c r="JY29" s="50">
        <v>3</v>
      </c>
      <c r="KA29" s="20">
        <f>SUM(CALCULATION!IJ29:IK29)</f>
        <v>72</v>
      </c>
      <c r="KB29" s="50">
        <v>2</v>
      </c>
      <c r="KD29" s="20">
        <f>SUM(CALCULATION!IM29:IN29)</f>
        <v>159</v>
      </c>
      <c r="KE29" s="50">
        <v>3</v>
      </c>
      <c r="KG29" s="20">
        <f>SUM(CALCULATION!IP29:IQ29)</f>
        <v>36</v>
      </c>
      <c r="KH29" s="50">
        <v>1</v>
      </c>
      <c r="KJ29" s="56">
        <f>SUM(CALCULATION!JF29:JG29)</f>
        <v>167</v>
      </c>
      <c r="KK29" s="50">
        <v>3</v>
      </c>
      <c r="KM29" s="20">
        <f>SUM(CALCULATION!IV29:IZ29)</f>
        <v>29</v>
      </c>
      <c r="KN29" s="50">
        <v>1</v>
      </c>
    </row>
    <row r="30" spans="1:300">
      <c r="A30">
        <v>13</v>
      </c>
      <c r="B30">
        <v>11</v>
      </c>
      <c r="C30" s="47">
        <v>11</v>
      </c>
      <c r="D30" s="47">
        <v>5</v>
      </c>
      <c r="H30">
        <v>2</v>
      </c>
      <c r="I30">
        <v>1</v>
      </c>
      <c r="J30">
        <v>14</v>
      </c>
      <c r="K30">
        <v>13</v>
      </c>
      <c r="M30">
        <v>2</v>
      </c>
      <c r="N30">
        <v>2</v>
      </c>
      <c r="O30">
        <v>5</v>
      </c>
      <c r="P30">
        <v>5</v>
      </c>
      <c r="R30" s="21">
        <v>56</v>
      </c>
      <c r="S30" s="47">
        <v>8</v>
      </c>
      <c r="T30" s="47">
        <v>8</v>
      </c>
      <c r="V30" s="21">
        <v>77</v>
      </c>
      <c r="W30" s="47">
        <v>7</v>
      </c>
      <c r="X30" s="47">
        <v>3</v>
      </c>
      <c r="Z30">
        <v>1</v>
      </c>
      <c r="AA30" s="47">
        <v>3</v>
      </c>
      <c r="AB30" s="47">
        <v>2</v>
      </c>
      <c r="AC30" s="47">
        <v>1</v>
      </c>
      <c r="AE30" s="21">
        <v>67</v>
      </c>
      <c r="AF30" s="47">
        <v>11</v>
      </c>
      <c r="AG30" s="47">
        <v>8</v>
      </c>
      <c r="AI30" s="47">
        <v>3</v>
      </c>
      <c r="AJ30" s="47"/>
      <c r="AK30" s="47">
        <v>1</v>
      </c>
      <c r="AL30" s="49">
        <v>3</v>
      </c>
      <c r="AM30" s="49">
        <v>3</v>
      </c>
      <c r="AN30" s="49">
        <v>3</v>
      </c>
      <c r="AO30" s="48">
        <v>1</v>
      </c>
      <c r="AQ30" s="21">
        <v>57</v>
      </c>
      <c r="AR30" s="47">
        <v>6</v>
      </c>
      <c r="AT30" s="21">
        <v>52</v>
      </c>
      <c r="AU30" s="47">
        <v>9</v>
      </c>
      <c r="AV30" s="47">
        <v>6</v>
      </c>
      <c r="AX30" s="21">
        <v>43</v>
      </c>
      <c r="AY30" s="47">
        <v>5</v>
      </c>
      <c r="AZ30" s="47">
        <v>0</v>
      </c>
      <c r="BC30">
        <v>2</v>
      </c>
      <c r="BD30">
        <v>2</v>
      </c>
      <c r="BE30">
        <v>5</v>
      </c>
      <c r="BF30">
        <v>5</v>
      </c>
      <c r="BH30" s="21">
        <v>70</v>
      </c>
      <c r="BI30" s="47">
        <v>8</v>
      </c>
      <c r="BJ30" s="47">
        <v>5</v>
      </c>
      <c r="BL30" s="21">
        <v>13</v>
      </c>
      <c r="BM30" s="47">
        <v>6</v>
      </c>
      <c r="BN30" s="47">
        <v>4</v>
      </c>
      <c r="BP30">
        <v>2</v>
      </c>
      <c r="BQ30">
        <v>2</v>
      </c>
      <c r="BR30">
        <v>5</v>
      </c>
      <c r="BS30">
        <v>5</v>
      </c>
      <c r="BU30" s="21">
        <v>57</v>
      </c>
      <c r="BV30" s="47">
        <v>7</v>
      </c>
      <c r="BW30" s="47">
        <v>7</v>
      </c>
      <c r="BY30" s="50">
        <f>SUM(CALCULATION!BH30:BJ30)</f>
        <v>83</v>
      </c>
      <c r="BZ30">
        <v>11</v>
      </c>
      <c r="CA30">
        <v>15</v>
      </c>
      <c r="CC30" s="50">
        <f>SUM(CALCULATION!AE30:AG30)</f>
        <v>86</v>
      </c>
      <c r="CD30">
        <v>12</v>
      </c>
      <c r="CE30">
        <v>14</v>
      </c>
      <c r="CG30" s="50">
        <f>SUM(CALCULATION!BL30:BN30)</f>
        <v>23</v>
      </c>
      <c r="CH30">
        <v>1</v>
      </c>
      <c r="CI30" s="47">
        <v>6</v>
      </c>
      <c r="CJ30">
        <f t="shared" si="0"/>
        <v>7</v>
      </c>
      <c r="CL30" s="50">
        <f>SUM(CALCULATION!R30:T30)</f>
        <v>72</v>
      </c>
      <c r="CM30">
        <v>12</v>
      </c>
      <c r="CN30">
        <v>18</v>
      </c>
      <c r="CP30" s="50">
        <f>SUM(CALCULATION!AT30:AV30)</f>
        <v>67</v>
      </c>
      <c r="CQ30">
        <v>14</v>
      </c>
      <c r="CR30">
        <v>13</v>
      </c>
      <c r="CT30" s="50">
        <f>SUM(CALCULATION!BP30:BS30)</f>
        <v>14</v>
      </c>
      <c r="CU30">
        <v>7</v>
      </c>
      <c r="CW30" s="50">
        <f>SUM(CALCULATION!BU30:BW30)</f>
        <v>71</v>
      </c>
      <c r="CX30">
        <v>15</v>
      </c>
      <c r="CY30">
        <v>9</v>
      </c>
      <c r="DA30" s="50">
        <f>SUM(CALCULATION!AX30:AZ30)</f>
        <v>48</v>
      </c>
      <c r="DB30">
        <v>8</v>
      </c>
      <c r="DD30" s="50">
        <f>SUM(CALCULATION!Z30:AC30)</f>
        <v>7</v>
      </c>
      <c r="DE30">
        <v>5</v>
      </c>
      <c r="DG30" s="50">
        <f>SUM(CALCULATION!V30:X30)</f>
        <v>87</v>
      </c>
      <c r="DH30" s="51">
        <v>16</v>
      </c>
      <c r="DI30" s="51">
        <v>11</v>
      </c>
      <c r="DM30" s="50">
        <f>SUM(CALCULATION!AI30:AO30)</f>
        <v>14</v>
      </c>
      <c r="DN30">
        <v>5</v>
      </c>
      <c r="DP30" s="50">
        <f>SUM(CALCULATION!CG30:CJ30)</f>
        <v>37</v>
      </c>
      <c r="DS30" s="50">
        <v>21</v>
      </c>
      <c r="DT30">
        <v>1</v>
      </c>
      <c r="DU30">
        <v>6</v>
      </c>
      <c r="DW30" s="52">
        <f>SUM(CALCULATION!CP30:CR30)</f>
        <v>94</v>
      </c>
      <c r="DX30">
        <v>26</v>
      </c>
      <c r="DY30">
        <v>19</v>
      </c>
      <c r="EA30" s="52">
        <f>SUM(CALCULATION!DA30:DB30)</f>
        <v>56</v>
      </c>
      <c r="EB30">
        <v>10</v>
      </c>
      <c r="EC30">
        <v>4</v>
      </c>
      <c r="EE30" s="52">
        <f>SUM(CALCULATION!CW30:CY30)</f>
        <v>95</v>
      </c>
      <c r="EF30">
        <v>16</v>
      </c>
      <c r="EG30">
        <v>6</v>
      </c>
      <c r="EI30" s="52">
        <f>SUM(CALCULATION!CT30:CU30)</f>
        <v>21</v>
      </c>
      <c r="EJ30">
        <v>6</v>
      </c>
      <c r="EK30">
        <v>2</v>
      </c>
      <c r="EM30" s="52">
        <f>SUM(CALCULATION!CL30:CN30)</f>
        <v>102</v>
      </c>
      <c r="EN30">
        <v>27</v>
      </c>
      <c r="EO30">
        <v>14</v>
      </c>
      <c r="EQ30" s="52">
        <f>SUM(CALCULATION!BY30:CA30)</f>
        <v>109</v>
      </c>
      <c r="ER30">
        <v>20</v>
      </c>
      <c r="ES30">
        <v>12</v>
      </c>
      <c r="EU30" s="53">
        <f>SUM(CALCULATION!DS30:DU30)</f>
        <v>28</v>
      </c>
      <c r="EV30">
        <v>6</v>
      </c>
      <c r="EW30">
        <v>2</v>
      </c>
      <c r="EY30" s="52">
        <f>SUM(CALCULATION!CC30:CE30)</f>
        <v>112</v>
      </c>
      <c r="EZ30">
        <v>22</v>
      </c>
      <c r="FA30">
        <v>10</v>
      </c>
      <c r="FC30" s="52">
        <f>SUM(CALCULATION!DM30:DN30)</f>
        <v>19</v>
      </c>
      <c r="FD30">
        <v>5</v>
      </c>
      <c r="FE30">
        <v>1</v>
      </c>
      <c r="FG30" s="52">
        <f>SUM(CALCULATION!DG30:DI30)</f>
        <v>114</v>
      </c>
      <c r="FH30">
        <v>14</v>
      </c>
      <c r="FI30">
        <v>8</v>
      </c>
      <c r="FK30" s="52">
        <f>SUM(CALCULATION!DD30:DE30)</f>
        <v>12</v>
      </c>
      <c r="FL30">
        <v>6</v>
      </c>
      <c r="FM30">
        <v>3</v>
      </c>
      <c r="FO30" s="54">
        <f>SUM(CALCULATION!DW30:DY30)</f>
        <v>139</v>
      </c>
      <c r="FP30" s="50">
        <v>7</v>
      </c>
      <c r="FQ30" s="50">
        <v>11</v>
      </c>
      <c r="FR30" s="50">
        <v>11</v>
      </c>
      <c r="FT30" s="54">
        <f>SUM(CALCULATION!EA30:EC30)</f>
        <v>70</v>
      </c>
      <c r="FU30" s="50">
        <v>2</v>
      </c>
      <c r="FV30" s="50">
        <v>6</v>
      </c>
      <c r="FW30" s="50">
        <v>6</v>
      </c>
      <c r="FY30" s="54">
        <f>SUM(CALCULATION!EE30:EG30)</f>
        <v>117</v>
      </c>
      <c r="FZ30" s="50">
        <v>7</v>
      </c>
      <c r="GA30" s="50">
        <v>12</v>
      </c>
      <c r="GD30" s="54">
        <f>SUM(CALCULATION!EI30:EK30)</f>
        <v>29</v>
      </c>
      <c r="GE30" s="50">
        <v>4</v>
      </c>
      <c r="GF30" s="50">
        <v>4</v>
      </c>
      <c r="GG30" s="50">
        <v>7</v>
      </c>
      <c r="GI30" s="54">
        <f>SUM(CALCULATION!EM30:EO30)</f>
        <v>143</v>
      </c>
      <c r="GJ30" s="50">
        <v>14</v>
      </c>
      <c r="GK30" s="50">
        <v>18</v>
      </c>
      <c r="GL30" s="50">
        <v>16</v>
      </c>
      <c r="GN30" s="54">
        <f>SUM(CALCULATION!EQ30:ES30)</f>
        <v>141</v>
      </c>
      <c r="GO30" s="50">
        <v>12</v>
      </c>
      <c r="GP30" s="50">
        <v>13</v>
      </c>
      <c r="GQ30" s="50">
        <v>11</v>
      </c>
      <c r="GS30" s="54">
        <f>SUM(CALCULATION!EU30:EW30)</f>
        <v>36</v>
      </c>
      <c r="GT30" s="50">
        <v>4</v>
      </c>
      <c r="GU30" s="50">
        <v>24</v>
      </c>
      <c r="GV30" s="50">
        <v>4</v>
      </c>
      <c r="GX30" s="54">
        <f>SUM(CALCULATION!EY30:FA30)</f>
        <v>144</v>
      </c>
      <c r="GY30" s="50">
        <v>5</v>
      </c>
      <c r="GZ30" s="50">
        <v>7</v>
      </c>
      <c r="HA30" s="50">
        <v>6</v>
      </c>
      <c r="HC30" s="54">
        <f>SUM(CALCULATION!FC30:FE30)</f>
        <v>25</v>
      </c>
      <c r="HD30" s="50">
        <v>1</v>
      </c>
      <c r="HE30" s="50">
        <v>4</v>
      </c>
      <c r="HF30" s="50">
        <v>4</v>
      </c>
      <c r="HH30" s="54">
        <f>SUM(CALCULATION!FG30:FI30)</f>
        <v>136</v>
      </c>
      <c r="HI30" s="50">
        <v>9</v>
      </c>
      <c r="HJ30" s="50">
        <v>10</v>
      </c>
      <c r="HK30" s="50">
        <v>7</v>
      </c>
      <c r="HM30" s="54">
        <f>SUM(CALCULATION!FK30:FM30)</f>
        <v>21</v>
      </c>
      <c r="HN30" s="50">
        <v>2</v>
      </c>
      <c r="HO30" s="50">
        <v>1</v>
      </c>
      <c r="HP30" s="50">
        <v>2</v>
      </c>
      <c r="HR30" s="20">
        <f>SUM(CALCULATION!FO30:FR30)</f>
        <v>168</v>
      </c>
      <c r="HS30" s="50">
        <v>7</v>
      </c>
      <c r="HU30" s="20">
        <f>SUM(CALCULATION!FT30:FW30)</f>
        <v>84</v>
      </c>
      <c r="HV30" s="50">
        <v>16</v>
      </c>
      <c r="HX30" s="20">
        <f>SUM(CALCULATION!FY30:GA30)</f>
        <v>136</v>
      </c>
      <c r="HY30" s="50">
        <v>11</v>
      </c>
      <c r="IA30" s="20">
        <f>SUM(CALCULATION!GD30:GG30)</f>
        <v>44</v>
      </c>
      <c r="IB30" s="50">
        <v>6</v>
      </c>
      <c r="ID30" s="20">
        <f>SUM(CALCULATION!GI30:GL30)</f>
        <v>191</v>
      </c>
      <c r="IE30" s="50">
        <v>10</v>
      </c>
      <c r="IG30" s="20">
        <f>SUM(CALCULATION!GN30:GQ30)</f>
        <v>177</v>
      </c>
      <c r="IH30" s="50">
        <v>10</v>
      </c>
      <c r="IJ30" s="20">
        <f>SUM(CALCULATION!GS30:GV30)</f>
        <v>68</v>
      </c>
      <c r="IK30" s="50">
        <v>4</v>
      </c>
      <c r="IM30" s="20">
        <f>SUM(CALCULATION!GX30:HA30)</f>
        <v>162</v>
      </c>
      <c r="IN30" s="50">
        <v>8</v>
      </c>
      <c r="IP30" s="20">
        <f>SUM(CALCULATION!HC30:HF30)</f>
        <v>34</v>
      </c>
      <c r="IQ30" s="50">
        <v>3</v>
      </c>
      <c r="IS30" s="20">
        <f>SUM(CALCULATION!HH30:HK30)</f>
        <v>162</v>
      </c>
      <c r="IT30" s="50">
        <v>12</v>
      </c>
      <c r="IV30" s="54">
        <f>SUM(CALCULATION!FK30:FM30)</f>
        <v>21</v>
      </c>
      <c r="IW30" s="50">
        <v>2</v>
      </c>
      <c r="IX30" s="50">
        <v>1</v>
      </c>
      <c r="IY30" s="50">
        <v>3</v>
      </c>
      <c r="IZ30" s="21">
        <v>4</v>
      </c>
      <c r="JB30" s="20">
        <f>SUM(CALCULATION!FT30:FW30)</f>
        <v>84</v>
      </c>
      <c r="JC30" s="55">
        <v>22</v>
      </c>
      <c r="JD30" s="56">
        <f t="shared" si="2"/>
        <v>106</v>
      </c>
      <c r="JF30" s="20">
        <f>SUM(CALCULATION!HH30:HK30)</f>
        <v>162</v>
      </c>
      <c r="JG30" s="55">
        <v>12</v>
      </c>
      <c r="JI30" s="20">
        <f>SUM(CALCULATION!HR30:HS30)</f>
        <v>175</v>
      </c>
      <c r="JJ30" s="50">
        <v>5</v>
      </c>
      <c r="JL30" s="20">
        <f>SUM(CALCULATION!HX30:HY30)</f>
        <v>147</v>
      </c>
      <c r="JM30" s="50">
        <v>2</v>
      </c>
      <c r="JO30" s="20">
        <f>SUM(CALCULATION!IA30:IB30)</f>
        <v>50</v>
      </c>
      <c r="JP30" s="50">
        <v>2</v>
      </c>
      <c r="JR30" s="20">
        <f>SUM(CALCULATION!ID30:IE30)</f>
        <v>201</v>
      </c>
      <c r="JS30" s="50">
        <v>5</v>
      </c>
      <c r="JU30" s="20">
        <f>SUM(CALCULATION!IG30:IH30)</f>
        <v>187</v>
      </c>
      <c r="JV30" s="50">
        <v>6</v>
      </c>
      <c r="JX30" s="56">
        <f>SUM(CALCULATION!JB30:JC30)</f>
        <v>106</v>
      </c>
      <c r="JY30" s="50">
        <v>3</v>
      </c>
      <c r="KA30" s="20">
        <f>SUM(CALCULATION!IJ30:IK30)</f>
        <v>72</v>
      </c>
      <c r="KB30" s="50">
        <v>2</v>
      </c>
      <c r="KD30" s="20">
        <f>SUM(CALCULATION!IM30:IN30)</f>
        <v>170</v>
      </c>
      <c r="KE30" s="50">
        <v>5</v>
      </c>
      <c r="KG30" s="20">
        <f>SUM(CALCULATION!IP30:IQ30)</f>
        <v>37</v>
      </c>
      <c r="KH30" s="50">
        <v>1</v>
      </c>
      <c r="KJ30" s="56">
        <f>SUM(CALCULATION!JF30:JG30)</f>
        <v>174</v>
      </c>
      <c r="KK30" s="50">
        <v>4</v>
      </c>
      <c r="KM30" s="20">
        <f>SUM(CALCULATION!IV30:IZ30)</f>
        <v>31</v>
      </c>
      <c r="KN30" s="50">
        <v>1</v>
      </c>
    </row>
    <row r="31" spans="1:300">
      <c r="A31">
        <v>13</v>
      </c>
      <c r="B31">
        <v>10</v>
      </c>
      <c r="C31" s="47">
        <v>10</v>
      </c>
      <c r="D31" s="47">
        <v>6</v>
      </c>
      <c r="H31">
        <v>2</v>
      </c>
      <c r="I31">
        <v>3</v>
      </c>
      <c r="J31">
        <v>16</v>
      </c>
      <c r="K31">
        <v>13</v>
      </c>
      <c r="M31">
        <v>0</v>
      </c>
      <c r="N31">
        <v>1</v>
      </c>
      <c r="O31">
        <v>3</v>
      </c>
      <c r="P31">
        <v>4</v>
      </c>
      <c r="R31" s="21">
        <v>69</v>
      </c>
      <c r="S31" s="47">
        <v>8</v>
      </c>
      <c r="T31" s="47">
        <v>8</v>
      </c>
      <c r="V31" s="21">
        <v>79</v>
      </c>
      <c r="W31" s="47">
        <v>7</v>
      </c>
      <c r="X31" s="47">
        <v>3</v>
      </c>
      <c r="Z31">
        <v>1</v>
      </c>
      <c r="AA31" s="47">
        <v>3</v>
      </c>
      <c r="AB31" s="47">
        <v>2</v>
      </c>
      <c r="AC31" s="47">
        <v>1</v>
      </c>
      <c r="AE31" s="21">
        <v>57</v>
      </c>
      <c r="AF31" s="47">
        <v>11</v>
      </c>
      <c r="AG31" s="47">
        <v>8</v>
      </c>
      <c r="AI31" s="47">
        <v>3</v>
      </c>
      <c r="AJ31" s="47"/>
      <c r="AK31" s="47">
        <v>1</v>
      </c>
      <c r="AL31" s="49">
        <v>3</v>
      </c>
      <c r="AM31" s="49">
        <v>2</v>
      </c>
      <c r="AN31" s="49">
        <v>4</v>
      </c>
      <c r="AO31" s="48">
        <v>1</v>
      </c>
      <c r="AQ31" s="21">
        <v>57</v>
      </c>
      <c r="AR31" s="47">
        <v>5</v>
      </c>
      <c r="AT31" s="21">
        <v>51</v>
      </c>
      <c r="AU31" s="47">
        <v>9</v>
      </c>
      <c r="AV31" s="47">
        <v>6</v>
      </c>
      <c r="AX31" s="21">
        <v>47</v>
      </c>
      <c r="AY31" s="47">
        <v>5</v>
      </c>
      <c r="AZ31" s="47">
        <v>2</v>
      </c>
      <c r="BC31">
        <v>0</v>
      </c>
      <c r="BD31">
        <v>1</v>
      </c>
      <c r="BE31">
        <v>3</v>
      </c>
      <c r="BF31">
        <v>5</v>
      </c>
      <c r="BH31" s="21">
        <v>72</v>
      </c>
      <c r="BI31" s="47">
        <v>8</v>
      </c>
      <c r="BJ31" s="47">
        <v>5</v>
      </c>
      <c r="BL31" s="21">
        <v>13</v>
      </c>
      <c r="BM31" s="47">
        <v>6</v>
      </c>
      <c r="BN31" s="47">
        <v>4</v>
      </c>
      <c r="BP31">
        <v>0</v>
      </c>
      <c r="BQ31">
        <v>1</v>
      </c>
      <c r="BR31">
        <v>3</v>
      </c>
      <c r="BS31">
        <v>5</v>
      </c>
      <c r="BU31" s="21">
        <v>57</v>
      </c>
      <c r="BV31" s="47">
        <v>6</v>
      </c>
      <c r="BW31" s="47">
        <v>7</v>
      </c>
      <c r="BY31" s="50">
        <f>SUM(CALCULATION!BH31:BJ31)</f>
        <v>85</v>
      </c>
      <c r="BZ31">
        <v>10</v>
      </c>
      <c r="CA31">
        <v>15</v>
      </c>
      <c r="CC31" s="50">
        <f>SUM(CALCULATION!AE31:AG31)</f>
        <v>76</v>
      </c>
      <c r="CD31">
        <v>10</v>
      </c>
      <c r="CE31">
        <v>15</v>
      </c>
      <c r="CG31" s="50">
        <f>SUM(CALCULATION!BL31:BN31)</f>
        <v>23</v>
      </c>
      <c r="CH31">
        <v>1</v>
      </c>
      <c r="CI31" s="47">
        <v>6</v>
      </c>
      <c r="CJ31">
        <f t="shared" si="0"/>
        <v>7</v>
      </c>
      <c r="CL31" s="50">
        <f>SUM(CALCULATION!R31:T31)</f>
        <v>85</v>
      </c>
      <c r="CM31">
        <v>8</v>
      </c>
      <c r="CN31">
        <v>18</v>
      </c>
      <c r="CP31" s="50">
        <f>SUM(CALCULATION!AT31:AV31)</f>
        <v>66</v>
      </c>
      <c r="CQ31">
        <v>14</v>
      </c>
      <c r="CR31">
        <v>13</v>
      </c>
      <c r="CT31" s="50">
        <f>SUM(CALCULATION!BP31:BS31)</f>
        <v>9</v>
      </c>
      <c r="CU31">
        <v>7</v>
      </c>
      <c r="CW31" s="50">
        <f>SUM(CALCULATION!BU31:BW31)</f>
        <v>70</v>
      </c>
      <c r="CX31">
        <v>13</v>
      </c>
      <c r="CY31">
        <v>10</v>
      </c>
      <c r="DA31" s="50">
        <f>SUM(CALCULATION!AX31:AZ31)</f>
        <v>54</v>
      </c>
      <c r="DB31">
        <v>8</v>
      </c>
      <c r="DD31" s="50">
        <f>SUM(CALCULATION!Z31:AC31)</f>
        <v>7</v>
      </c>
      <c r="DE31">
        <v>5</v>
      </c>
      <c r="DG31" s="50">
        <f>SUM(CALCULATION!V31:X31)</f>
        <v>89</v>
      </c>
      <c r="DH31" s="51">
        <v>15</v>
      </c>
      <c r="DI31" s="51">
        <v>9</v>
      </c>
      <c r="DM31" s="50">
        <f>SUM(CALCULATION!AI31:AO31)</f>
        <v>14</v>
      </c>
      <c r="DN31">
        <v>5</v>
      </c>
      <c r="DP31" s="50">
        <f>SUM(CALCULATION!CG31:CJ31)</f>
        <v>37</v>
      </c>
      <c r="DS31" s="50">
        <v>13</v>
      </c>
      <c r="DT31">
        <v>1</v>
      </c>
      <c r="DU31">
        <v>6</v>
      </c>
      <c r="DW31" s="52">
        <f>SUM(CALCULATION!CP31:CR31)</f>
        <v>93</v>
      </c>
      <c r="DX31">
        <v>26</v>
      </c>
      <c r="DY31">
        <v>24</v>
      </c>
      <c r="EA31" s="52">
        <f>SUM(CALCULATION!DA31:DB31)</f>
        <v>62</v>
      </c>
      <c r="EB31">
        <v>10</v>
      </c>
      <c r="EC31">
        <v>8</v>
      </c>
      <c r="EE31" s="52">
        <f>SUM(CALCULATION!CW31:CY31)</f>
        <v>93</v>
      </c>
      <c r="EF31">
        <v>15</v>
      </c>
      <c r="EG31">
        <v>9</v>
      </c>
      <c r="EI31" s="52">
        <f>SUM(CALCULATION!CT31:CU31)</f>
        <v>16</v>
      </c>
      <c r="EJ31">
        <v>6</v>
      </c>
      <c r="EK31">
        <v>6</v>
      </c>
      <c r="EM31" s="52">
        <f>SUM(CALCULATION!CL31:CN31)</f>
        <v>111</v>
      </c>
      <c r="EN31">
        <v>27</v>
      </c>
      <c r="EO31">
        <v>20</v>
      </c>
      <c r="EQ31" s="52">
        <f>SUM(CALCULATION!BY31:CA31)</f>
        <v>110</v>
      </c>
      <c r="ER31">
        <v>20</v>
      </c>
      <c r="ES31">
        <v>15</v>
      </c>
      <c r="EU31" s="53">
        <f>SUM(CALCULATION!DS31:DU31)</f>
        <v>20</v>
      </c>
      <c r="EV31">
        <v>6</v>
      </c>
      <c r="EW31">
        <v>2</v>
      </c>
      <c r="EY31" s="52">
        <f>SUM(CALCULATION!CC31:CE31)</f>
        <v>101</v>
      </c>
      <c r="EZ31">
        <v>22</v>
      </c>
      <c r="FA31">
        <v>15</v>
      </c>
      <c r="FC31" s="52">
        <f>SUM(CALCULATION!DM31:DN31)</f>
        <v>19</v>
      </c>
      <c r="FD31">
        <v>5</v>
      </c>
      <c r="FE31">
        <v>2</v>
      </c>
      <c r="FG31" s="52">
        <f>SUM(CALCULATION!DG31:DI31)</f>
        <v>113</v>
      </c>
      <c r="FH31">
        <v>14</v>
      </c>
      <c r="FI31">
        <v>11</v>
      </c>
      <c r="FK31" s="52">
        <f>SUM(CALCULATION!DD31:DE31)</f>
        <v>12</v>
      </c>
      <c r="FL31">
        <v>0</v>
      </c>
      <c r="FM31">
        <v>3</v>
      </c>
      <c r="FO31" s="54">
        <f>SUM(CALCULATION!DW31:DY31)</f>
        <v>143</v>
      </c>
      <c r="FP31" s="50">
        <v>8</v>
      </c>
      <c r="FQ31" s="50">
        <v>15</v>
      </c>
      <c r="FR31" s="50">
        <v>15</v>
      </c>
      <c r="FT31" s="54">
        <f>SUM(CALCULATION!EA31:EC31)</f>
        <v>80</v>
      </c>
      <c r="FU31" s="50">
        <v>2</v>
      </c>
      <c r="FV31" s="50">
        <v>4</v>
      </c>
      <c r="FW31" s="50">
        <v>6</v>
      </c>
      <c r="FY31" s="54">
        <f>SUM(CALCULATION!EE31:EG31)</f>
        <v>117</v>
      </c>
      <c r="FZ31" s="50">
        <v>7</v>
      </c>
      <c r="GA31" s="50">
        <v>16</v>
      </c>
      <c r="GD31" s="54">
        <f>SUM(CALCULATION!EI31:EK31)</f>
        <v>28</v>
      </c>
      <c r="GE31" s="50">
        <v>4</v>
      </c>
      <c r="GF31" s="50">
        <v>6</v>
      </c>
      <c r="GG31" s="50">
        <v>5</v>
      </c>
      <c r="GI31" s="54">
        <f>SUM(CALCULATION!EM31:EO31)</f>
        <v>158</v>
      </c>
      <c r="GJ31" s="50">
        <v>15</v>
      </c>
      <c r="GK31" s="50">
        <v>19</v>
      </c>
      <c r="GL31" s="50">
        <v>16</v>
      </c>
      <c r="GN31" s="54">
        <f>SUM(CALCULATION!EQ31:ES31)</f>
        <v>145</v>
      </c>
      <c r="GO31" s="50">
        <v>12</v>
      </c>
      <c r="GP31" s="50">
        <v>12</v>
      </c>
      <c r="GQ31" s="50">
        <v>11</v>
      </c>
      <c r="GS31" s="54">
        <v>36</v>
      </c>
      <c r="GT31" s="50">
        <v>4</v>
      </c>
      <c r="GU31" s="50">
        <v>24</v>
      </c>
      <c r="GV31" s="50">
        <v>4</v>
      </c>
      <c r="GX31" s="54">
        <f>SUM(CALCULATION!EY31:FA31)</f>
        <v>138</v>
      </c>
      <c r="GY31" s="50">
        <v>5</v>
      </c>
      <c r="GZ31" s="50">
        <v>8</v>
      </c>
      <c r="HA31" s="50">
        <v>7</v>
      </c>
      <c r="HC31" s="54">
        <f>SUM(CALCULATION!FC31:FE31)</f>
        <v>26</v>
      </c>
      <c r="HD31" s="50">
        <v>1</v>
      </c>
      <c r="HE31" s="50">
        <v>4</v>
      </c>
      <c r="HF31" s="50">
        <v>4</v>
      </c>
      <c r="HH31" s="54">
        <f>SUM(CALCULATION!FG31:FI31)</f>
        <v>138</v>
      </c>
      <c r="HI31" s="50">
        <v>10</v>
      </c>
      <c r="HJ31" s="50">
        <v>16</v>
      </c>
      <c r="HK31" s="50">
        <v>7</v>
      </c>
      <c r="HM31" s="54">
        <v>21</v>
      </c>
      <c r="HN31" s="50">
        <v>2</v>
      </c>
      <c r="HO31" s="50">
        <v>2</v>
      </c>
      <c r="HP31" s="50">
        <v>2</v>
      </c>
      <c r="HR31" s="20">
        <f>SUM(CALCULATION!FO31:FR31)</f>
        <v>181</v>
      </c>
      <c r="HS31" s="50">
        <v>6</v>
      </c>
      <c r="HU31" s="20">
        <f>SUM(CALCULATION!FT31:FW31)</f>
        <v>92</v>
      </c>
      <c r="HV31" s="50">
        <v>17</v>
      </c>
      <c r="HX31" s="20">
        <f>SUM(CALCULATION!FY31:GA31)</f>
        <v>140</v>
      </c>
      <c r="HY31" s="50">
        <v>16</v>
      </c>
      <c r="IA31" s="20">
        <f>SUM(CALCULATION!GD31:GG31)</f>
        <v>43</v>
      </c>
      <c r="IB31" s="50">
        <v>6</v>
      </c>
      <c r="ID31" s="20">
        <f>SUM(CALCULATION!GI31:GL31)</f>
        <v>208</v>
      </c>
      <c r="IE31" s="50">
        <v>10</v>
      </c>
      <c r="IG31" s="20">
        <f>SUM(CALCULATION!GN31:GQ31)</f>
        <v>180</v>
      </c>
      <c r="IH31" s="50">
        <v>12</v>
      </c>
      <c r="IJ31" s="20">
        <f>SUM(CALCULATION!GS31:GV31)</f>
        <v>68</v>
      </c>
      <c r="IK31" s="50">
        <v>4</v>
      </c>
      <c r="IM31" s="20">
        <f>SUM(CALCULATION!GX31:HA31)</f>
        <v>158</v>
      </c>
      <c r="IN31" s="50">
        <v>7</v>
      </c>
      <c r="IP31" s="20">
        <f>SUM(CALCULATION!HC31:HF31)</f>
        <v>35</v>
      </c>
      <c r="IQ31" s="50">
        <v>4</v>
      </c>
      <c r="IS31" s="20">
        <f>SUM(CALCULATION!HH31:HK31)</f>
        <v>171</v>
      </c>
      <c r="IT31" s="50">
        <v>11</v>
      </c>
      <c r="IV31" s="54">
        <v>21</v>
      </c>
      <c r="IW31" s="50">
        <v>2</v>
      </c>
      <c r="IX31" s="50">
        <v>2</v>
      </c>
      <c r="IY31" s="50">
        <v>3</v>
      </c>
      <c r="IZ31" s="21">
        <v>4</v>
      </c>
      <c r="JB31" s="20">
        <f>SUM(CALCULATION!FT31:FW31)</f>
        <v>92</v>
      </c>
      <c r="JC31" s="55">
        <v>23</v>
      </c>
      <c r="JD31" s="56">
        <f t="shared" si="2"/>
        <v>115</v>
      </c>
      <c r="JF31" s="20">
        <f>SUM(CALCULATION!HH31:HK31)</f>
        <v>171</v>
      </c>
      <c r="JG31" s="55">
        <v>11</v>
      </c>
      <c r="JI31" s="20">
        <f>SUM(CALCULATION!HR31:HS31)</f>
        <v>187</v>
      </c>
      <c r="JJ31" s="50">
        <v>5</v>
      </c>
      <c r="JL31" s="20">
        <f>SUM(CALCULATION!HX31:HY31)</f>
        <v>156</v>
      </c>
      <c r="JM31" s="50">
        <v>2</v>
      </c>
      <c r="JO31" s="20">
        <f>SUM(CALCULATION!IA31:IB31)</f>
        <v>49</v>
      </c>
      <c r="JP31" s="50">
        <v>0</v>
      </c>
      <c r="JR31" s="20">
        <f>SUM(CALCULATION!ID31:IE31)</f>
        <v>218</v>
      </c>
      <c r="JS31" s="50">
        <v>5</v>
      </c>
      <c r="JU31" s="20">
        <f>SUM(CALCULATION!IG31:IH31)</f>
        <v>192</v>
      </c>
      <c r="JV31" s="50">
        <v>6</v>
      </c>
      <c r="JX31" s="56">
        <f>SUM(CALCULATION!JB31:JC31)</f>
        <v>115</v>
      </c>
      <c r="JY31" s="50">
        <v>3</v>
      </c>
      <c r="KA31" s="20">
        <f>SUM(CALCULATION!IJ31:IK31)</f>
        <v>72</v>
      </c>
      <c r="KB31" s="50">
        <v>0</v>
      </c>
      <c r="KD31" s="20">
        <f>SUM(CALCULATION!IM31:IN31)</f>
        <v>165</v>
      </c>
      <c r="KE31" s="50">
        <v>5</v>
      </c>
      <c r="KG31" s="20">
        <f>SUM(CALCULATION!IP31:IQ31)</f>
        <v>39</v>
      </c>
      <c r="KH31" s="50">
        <v>1</v>
      </c>
      <c r="KJ31" s="56">
        <f>SUM(CALCULATION!JF31:JG31)</f>
        <v>182</v>
      </c>
      <c r="KK31" s="50">
        <v>4</v>
      </c>
      <c r="KM31" s="20">
        <f>SUM(CALCULATION!IV31:IZ31)</f>
        <v>32</v>
      </c>
      <c r="KN31" s="50">
        <v>1</v>
      </c>
    </row>
    <row r="32" spans="1:300">
      <c r="A32">
        <v>14</v>
      </c>
      <c r="B32">
        <v>2</v>
      </c>
      <c r="C32" s="47">
        <v>0</v>
      </c>
      <c r="D32" s="47">
        <v>5</v>
      </c>
      <c r="H32">
        <v>1</v>
      </c>
      <c r="I32">
        <v>3</v>
      </c>
      <c r="J32">
        <v>0</v>
      </c>
      <c r="K32">
        <v>12</v>
      </c>
      <c r="M32">
        <v>2</v>
      </c>
      <c r="N32">
        <v>0</v>
      </c>
      <c r="O32">
        <v>4</v>
      </c>
      <c r="P32">
        <v>3</v>
      </c>
      <c r="R32" s="21">
        <v>42</v>
      </c>
      <c r="S32" s="47">
        <v>0</v>
      </c>
      <c r="T32" s="47">
        <v>0</v>
      </c>
      <c r="V32" s="21">
        <v>45</v>
      </c>
      <c r="W32" s="47">
        <v>0</v>
      </c>
      <c r="X32" s="47">
        <v>0</v>
      </c>
      <c r="Z32">
        <v>1</v>
      </c>
      <c r="AA32" s="47">
        <v>3</v>
      </c>
      <c r="AB32" s="47">
        <v>2</v>
      </c>
      <c r="AC32" s="47">
        <v>1</v>
      </c>
      <c r="AE32" s="21">
        <v>37</v>
      </c>
      <c r="AF32" s="47">
        <v>0</v>
      </c>
      <c r="AG32" s="47">
        <v>0</v>
      </c>
      <c r="AI32" s="47">
        <v>3</v>
      </c>
      <c r="AJ32" s="47"/>
      <c r="AK32" s="47">
        <v>0</v>
      </c>
      <c r="AL32" s="49">
        <v>3</v>
      </c>
      <c r="AM32" s="49">
        <v>0</v>
      </c>
      <c r="AN32" s="49">
        <v>4</v>
      </c>
      <c r="AO32" s="48">
        <v>1</v>
      </c>
      <c r="AQ32" s="21">
        <v>36</v>
      </c>
      <c r="AR32" s="47">
        <v>3</v>
      </c>
      <c r="AT32" s="21">
        <v>28</v>
      </c>
      <c r="AU32" s="47">
        <v>2</v>
      </c>
      <c r="AV32" s="47">
        <v>1</v>
      </c>
      <c r="AX32" s="21">
        <v>26</v>
      </c>
      <c r="AY32" s="47">
        <v>2</v>
      </c>
      <c r="AZ32" s="47">
        <v>4</v>
      </c>
      <c r="BC32">
        <v>2</v>
      </c>
      <c r="BD32">
        <v>0</v>
      </c>
      <c r="BE32">
        <v>4</v>
      </c>
      <c r="BF32">
        <v>4</v>
      </c>
      <c r="BH32" s="21">
        <v>45</v>
      </c>
      <c r="BI32" s="47">
        <v>0</v>
      </c>
      <c r="BJ32" s="47">
        <v>0</v>
      </c>
      <c r="BL32" s="21">
        <v>7</v>
      </c>
      <c r="BM32" s="47">
        <v>6</v>
      </c>
      <c r="BN32" s="47">
        <v>4</v>
      </c>
      <c r="BP32">
        <v>2</v>
      </c>
      <c r="BQ32">
        <v>0</v>
      </c>
      <c r="BR32">
        <v>4</v>
      </c>
      <c r="BS32">
        <v>4</v>
      </c>
      <c r="BU32" s="21">
        <v>36</v>
      </c>
      <c r="BV32" s="47">
        <v>3</v>
      </c>
      <c r="BW32" s="47">
        <v>2</v>
      </c>
      <c r="BY32" s="50">
        <f>SUM(CALCULATION!BH32:BJ32)</f>
        <v>45</v>
      </c>
      <c r="BZ32">
        <v>0</v>
      </c>
      <c r="CA32">
        <v>0</v>
      </c>
      <c r="CC32" s="50">
        <f>SUM(CALCULATION!AE32:AG32)</f>
        <v>37</v>
      </c>
      <c r="CD32">
        <v>1</v>
      </c>
      <c r="CE32">
        <v>3</v>
      </c>
      <c r="CG32" s="50">
        <f>SUM(CALCULATION!BL32:BN32)</f>
        <v>17</v>
      </c>
      <c r="CH32">
        <v>1</v>
      </c>
      <c r="CI32" s="47">
        <v>4</v>
      </c>
      <c r="CJ32">
        <f t="shared" si="0"/>
        <v>5</v>
      </c>
      <c r="CL32" s="50">
        <f>SUM(CALCULATION!R32:T32)</f>
        <v>42</v>
      </c>
      <c r="CM32">
        <v>2</v>
      </c>
      <c r="CN32">
        <v>2</v>
      </c>
      <c r="CP32" s="50">
        <f>SUM(CALCULATION!AT32:AV32)</f>
        <v>31</v>
      </c>
      <c r="CQ32">
        <v>4</v>
      </c>
      <c r="CR32">
        <v>4</v>
      </c>
      <c r="CT32" s="50">
        <f>SUM(CALCULATION!BP32:BS32)</f>
        <v>10</v>
      </c>
      <c r="CU32">
        <v>2</v>
      </c>
      <c r="CW32" s="50">
        <f>SUM(CALCULATION!BU32:BW32)</f>
        <v>41</v>
      </c>
      <c r="CX32">
        <v>7</v>
      </c>
      <c r="CY32">
        <v>1</v>
      </c>
      <c r="DA32" s="50">
        <f>SUM(CALCULATION!AX32:AZ32)</f>
        <v>32</v>
      </c>
      <c r="DB32">
        <v>2</v>
      </c>
      <c r="DD32" s="50">
        <f>SUM(CALCULATION!Z32:AC32)</f>
        <v>7</v>
      </c>
      <c r="DE32">
        <v>0</v>
      </c>
      <c r="DG32" s="50">
        <f>SUM(CALCULATION!V32:X32)</f>
        <v>45</v>
      </c>
      <c r="DH32" s="51">
        <v>0</v>
      </c>
      <c r="DI32" s="51">
        <v>1</v>
      </c>
      <c r="DM32" s="50">
        <f>SUM(CALCULATION!AI32:AO32)</f>
        <v>11</v>
      </c>
      <c r="DN32">
        <v>2</v>
      </c>
      <c r="DP32" s="50">
        <f>SUM(CALCULATION!CG32:CJ32)</f>
        <v>27</v>
      </c>
      <c r="DS32" s="50">
        <f>SUM(CALCULATION!BL32:BN32)</f>
        <v>17</v>
      </c>
      <c r="DT32">
        <v>0</v>
      </c>
      <c r="DU32">
        <v>6</v>
      </c>
      <c r="DW32" s="52">
        <f>SUM(CALCULATION!CP32:CR32)</f>
        <v>39</v>
      </c>
      <c r="DX32">
        <v>0</v>
      </c>
      <c r="DY32">
        <v>8</v>
      </c>
      <c r="EA32" s="52">
        <f>SUM(CALCULATION!DA32:DB32)</f>
        <v>34</v>
      </c>
      <c r="EB32">
        <v>0</v>
      </c>
      <c r="EC32">
        <v>4</v>
      </c>
      <c r="EE32" s="52">
        <f>SUM(CALCULATION!CW32:CY32)</f>
        <v>49</v>
      </c>
      <c r="EF32">
        <v>0</v>
      </c>
      <c r="EG32">
        <v>1</v>
      </c>
      <c r="EI32" s="52">
        <f>SUM(CALCULATION!CT32:CU32)</f>
        <v>12</v>
      </c>
      <c r="EJ32">
        <v>4</v>
      </c>
      <c r="EK32">
        <v>2</v>
      </c>
      <c r="EM32" s="52">
        <f>SUM(CALCULATION!CL32:CN32)</f>
        <v>46</v>
      </c>
      <c r="EN32">
        <v>0</v>
      </c>
      <c r="EO32">
        <v>7</v>
      </c>
      <c r="EQ32" s="52">
        <f>SUM(CALCULATION!BY32:CA32)</f>
        <v>45</v>
      </c>
      <c r="ER32">
        <v>0</v>
      </c>
      <c r="ES32">
        <v>3</v>
      </c>
      <c r="EU32" s="53">
        <f>SUM(CALCULATION!DS32:DU32)</f>
        <v>23</v>
      </c>
      <c r="EV32">
        <v>0</v>
      </c>
      <c r="EW32">
        <v>0</v>
      </c>
      <c r="EY32" s="52">
        <f>SUM(CALCULATION!CC32:CE32)</f>
        <v>41</v>
      </c>
      <c r="EZ32">
        <v>0</v>
      </c>
      <c r="FA32">
        <v>4</v>
      </c>
      <c r="FC32" s="52">
        <f>SUM(CALCULATION!DM32:DN32)</f>
        <v>13</v>
      </c>
      <c r="FD32">
        <v>0</v>
      </c>
      <c r="FE32">
        <v>3</v>
      </c>
      <c r="FG32" s="52">
        <f>SUM(CALCULATION!DG32:DI32)</f>
        <v>46</v>
      </c>
      <c r="FH32">
        <v>0</v>
      </c>
      <c r="FI32">
        <v>6</v>
      </c>
      <c r="FK32" s="52">
        <f>SUM(CALCULATION!DD32:DE32)</f>
        <v>7</v>
      </c>
      <c r="FL32">
        <v>6</v>
      </c>
      <c r="FM32">
        <v>2</v>
      </c>
      <c r="FO32" s="54">
        <f>SUM(CALCULATION!DW32:DY32)</f>
        <v>47</v>
      </c>
      <c r="FP32" s="50">
        <v>6</v>
      </c>
      <c r="FQ32" s="50">
        <v>0</v>
      </c>
      <c r="FR32" s="50">
        <v>0</v>
      </c>
      <c r="FT32" s="54">
        <f>SUM(CALCULATION!EA32:EC32)</f>
        <v>38</v>
      </c>
      <c r="FU32" s="50">
        <v>2</v>
      </c>
      <c r="FV32" s="50">
        <v>4</v>
      </c>
      <c r="FW32" s="50">
        <v>0</v>
      </c>
      <c r="FY32" s="54">
        <f>SUM(CALCULATION!EE32:EG32)</f>
        <v>50</v>
      </c>
      <c r="FZ32" s="50">
        <v>7</v>
      </c>
      <c r="GA32" s="50">
        <v>0</v>
      </c>
      <c r="GD32" s="54">
        <f>SUM(CALCULATION!EI32:EK32)</f>
        <v>18</v>
      </c>
      <c r="GE32" s="50">
        <v>4</v>
      </c>
      <c r="GF32" s="50">
        <v>0</v>
      </c>
      <c r="GG32" s="50">
        <v>0</v>
      </c>
      <c r="GI32" s="54">
        <f>SUM(CALCULATION!EM32:EO32)</f>
        <v>53</v>
      </c>
      <c r="GJ32" s="50">
        <v>8</v>
      </c>
      <c r="GK32" s="50">
        <v>0</v>
      </c>
      <c r="GL32" s="50">
        <v>0</v>
      </c>
      <c r="GN32" s="54">
        <f>SUM(CALCULATION!EQ32:ES32)</f>
        <v>48</v>
      </c>
      <c r="GO32" s="50">
        <v>6</v>
      </c>
      <c r="GP32" s="50">
        <v>0</v>
      </c>
      <c r="GQ32" s="50">
        <v>1</v>
      </c>
      <c r="GS32" s="54">
        <f>SUM(CALCULATION!EU32:EW32)</f>
        <v>23</v>
      </c>
      <c r="GT32" s="50">
        <v>4</v>
      </c>
      <c r="GU32" s="50">
        <v>0</v>
      </c>
      <c r="GV32" s="50">
        <v>0</v>
      </c>
      <c r="GX32" s="54">
        <f>SUM(CALCULATION!EY32:FA32)</f>
        <v>45</v>
      </c>
      <c r="GY32" s="50">
        <v>4</v>
      </c>
      <c r="GZ32" s="50">
        <v>0</v>
      </c>
      <c r="HA32" s="50">
        <v>0</v>
      </c>
      <c r="HC32" s="54">
        <f>SUM(CALCULATION!FC32:FE32)</f>
        <v>16</v>
      </c>
      <c r="HD32" s="50">
        <v>2</v>
      </c>
      <c r="HE32" s="50">
        <v>0</v>
      </c>
      <c r="HF32" s="50">
        <v>0</v>
      </c>
      <c r="HH32" s="54">
        <f>SUM(CALCULATION!FG32:FI32)</f>
        <v>52</v>
      </c>
      <c r="HI32" s="50">
        <v>7</v>
      </c>
      <c r="HJ32" s="50">
        <v>0</v>
      </c>
      <c r="HK32" s="50">
        <v>0</v>
      </c>
      <c r="HM32" s="54">
        <f>SUM(CALCULATION!FK32:FM32)</f>
        <v>15</v>
      </c>
      <c r="HN32" s="50">
        <v>1</v>
      </c>
      <c r="HO32" s="50">
        <v>2</v>
      </c>
      <c r="HP32" s="50">
        <v>0</v>
      </c>
      <c r="HR32" s="20">
        <f>SUM(CALCULATION!FO32:FR32)</f>
        <v>53</v>
      </c>
      <c r="HS32" s="50">
        <v>0</v>
      </c>
      <c r="HU32" s="20">
        <f>SUM(CALCULATION!FT32:FW32)</f>
        <v>44</v>
      </c>
      <c r="HV32" s="50">
        <v>0</v>
      </c>
      <c r="HX32" s="20">
        <f>SUM(CALCULATION!FY32:GA32)</f>
        <v>57</v>
      </c>
      <c r="HY32" s="50">
        <v>0</v>
      </c>
      <c r="IA32" s="20">
        <f>SUM(CALCULATION!GD32:GG32)</f>
        <v>22</v>
      </c>
      <c r="IB32" s="50">
        <v>0</v>
      </c>
      <c r="ID32" s="20">
        <f>SUM(CALCULATION!GI32:GL32)</f>
        <v>61</v>
      </c>
      <c r="IE32" s="50">
        <v>0</v>
      </c>
      <c r="IG32" s="20">
        <f>SUM(CALCULATION!GN32:GQ32)</f>
        <v>55</v>
      </c>
      <c r="IH32" s="50">
        <v>0</v>
      </c>
      <c r="IJ32" s="20">
        <f>SUM(CALCULATION!GS32:GV32)</f>
        <v>27</v>
      </c>
      <c r="IK32" s="50">
        <v>4</v>
      </c>
      <c r="IM32" s="20">
        <f>SUM(CALCULATION!GX32:HA32)</f>
        <v>49</v>
      </c>
      <c r="IN32" s="50">
        <v>0</v>
      </c>
      <c r="IP32" s="20">
        <f>SUM(CALCULATION!HC32:HF32)</f>
        <v>18</v>
      </c>
      <c r="IQ32" s="50">
        <v>0</v>
      </c>
      <c r="IS32" s="20">
        <f>SUM(CALCULATION!HH32:HK32)</f>
        <v>59</v>
      </c>
      <c r="IT32" s="50">
        <v>0</v>
      </c>
      <c r="IV32" s="54">
        <f>SUM(CALCULATION!FK32:FM32)</f>
        <v>15</v>
      </c>
      <c r="IW32" s="50">
        <v>1</v>
      </c>
      <c r="IX32" s="50">
        <v>2</v>
      </c>
      <c r="IY32" s="50">
        <v>1</v>
      </c>
      <c r="IZ32" s="21">
        <v>3</v>
      </c>
      <c r="JB32" s="20">
        <f>SUM(CALCULATION!FT32:FW32)</f>
        <v>44</v>
      </c>
      <c r="JC32" s="55">
        <v>0</v>
      </c>
      <c r="JD32" s="56">
        <f t="shared" si="2"/>
        <v>44</v>
      </c>
      <c r="JF32" s="20">
        <f>SUM(CALCULATION!HH32:HK32)</f>
        <v>59</v>
      </c>
      <c r="JG32" s="55">
        <v>0</v>
      </c>
      <c r="JI32" s="20">
        <f>SUM(CALCULATION!HR32:HS32)</f>
        <v>53</v>
      </c>
      <c r="JJ32" s="50">
        <v>3</v>
      </c>
      <c r="JL32" s="20">
        <f>SUM(CALCULATION!HX32:HY32)</f>
        <v>57</v>
      </c>
      <c r="JM32" s="50">
        <v>0</v>
      </c>
      <c r="JO32" s="20">
        <f>SUM(CALCULATION!IA32:IB32)</f>
        <v>22</v>
      </c>
      <c r="JP32" s="50">
        <v>0</v>
      </c>
      <c r="JR32" s="20">
        <f>SUM(CALCULATION!ID32:IE32)</f>
        <v>61</v>
      </c>
      <c r="JS32" s="50">
        <v>0</v>
      </c>
      <c r="JU32" s="20">
        <f>SUM(CALCULATION!IG32:IH32)</f>
        <v>55</v>
      </c>
      <c r="JV32" s="50">
        <v>4</v>
      </c>
      <c r="JX32" s="56">
        <f>SUM(CALCULATION!JB32:JC32)</f>
        <v>44</v>
      </c>
      <c r="JY32" s="50">
        <v>0</v>
      </c>
      <c r="KA32" s="20">
        <f>SUM(CALCULATION!IJ32:IK32)</f>
        <v>31</v>
      </c>
      <c r="KB32" s="50">
        <v>0</v>
      </c>
      <c r="KD32" s="20">
        <f>SUM(CALCULATION!IM32:IN32)</f>
        <v>49</v>
      </c>
      <c r="KE32" s="50">
        <v>0</v>
      </c>
      <c r="KG32" s="20">
        <f>SUM(CALCULATION!IP32:IQ32)</f>
        <v>18</v>
      </c>
      <c r="KH32" s="50">
        <v>1</v>
      </c>
      <c r="KJ32" s="56">
        <f>SUM(CALCULATION!JF32:JG32)</f>
        <v>59</v>
      </c>
      <c r="KK32" s="50">
        <v>0</v>
      </c>
      <c r="KM32" s="20">
        <f>SUM(CALCULATION!IV32:IZ32)</f>
        <v>22</v>
      </c>
      <c r="KN32" s="50">
        <v>0</v>
      </c>
    </row>
    <row r="33" spans="1:300">
      <c r="A33">
        <v>14</v>
      </c>
      <c r="B33">
        <v>9</v>
      </c>
      <c r="C33" s="47">
        <v>10</v>
      </c>
      <c r="D33" s="47">
        <v>6</v>
      </c>
      <c r="H33">
        <v>2</v>
      </c>
      <c r="I33">
        <v>0</v>
      </c>
      <c r="J33">
        <v>15</v>
      </c>
      <c r="K33">
        <v>14</v>
      </c>
      <c r="M33">
        <v>1</v>
      </c>
      <c r="N33">
        <v>2</v>
      </c>
      <c r="O33">
        <v>4</v>
      </c>
      <c r="P33">
        <v>4</v>
      </c>
      <c r="R33" s="21">
        <v>66</v>
      </c>
      <c r="S33" s="47">
        <v>5</v>
      </c>
      <c r="T33" s="47">
        <v>9</v>
      </c>
      <c r="V33" s="21">
        <v>77</v>
      </c>
      <c r="W33" s="47">
        <v>7</v>
      </c>
      <c r="X33" s="47">
        <v>4</v>
      </c>
      <c r="Z33">
        <v>1</v>
      </c>
      <c r="AA33" s="47">
        <v>2</v>
      </c>
      <c r="AB33" s="47">
        <v>1</v>
      </c>
      <c r="AC33" s="47">
        <v>1</v>
      </c>
      <c r="AE33" s="21">
        <v>64</v>
      </c>
      <c r="AF33" s="47">
        <v>10</v>
      </c>
      <c r="AG33" s="47">
        <v>8</v>
      </c>
      <c r="AI33" s="47">
        <v>3</v>
      </c>
      <c r="AJ33" s="47"/>
      <c r="AK33" s="47">
        <v>1</v>
      </c>
      <c r="AL33" s="49">
        <v>3</v>
      </c>
      <c r="AM33" s="49">
        <v>2</v>
      </c>
      <c r="AN33" s="49">
        <v>4</v>
      </c>
      <c r="AO33" s="48">
        <v>1</v>
      </c>
      <c r="AQ33" s="21">
        <v>56</v>
      </c>
      <c r="AR33" s="47">
        <v>7</v>
      </c>
      <c r="AT33" s="21">
        <v>51</v>
      </c>
      <c r="AU33" s="47">
        <v>9</v>
      </c>
      <c r="AV33" s="47">
        <v>5</v>
      </c>
      <c r="AX33" s="21">
        <v>44</v>
      </c>
      <c r="AY33" s="47">
        <v>5</v>
      </c>
      <c r="AZ33" s="47">
        <v>4</v>
      </c>
      <c r="BC33">
        <v>1</v>
      </c>
      <c r="BD33">
        <v>2</v>
      </c>
      <c r="BE33">
        <v>4</v>
      </c>
      <c r="BF33">
        <v>5</v>
      </c>
      <c r="BH33" s="21">
        <v>73</v>
      </c>
      <c r="BI33" s="47">
        <v>7</v>
      </c>
      <c r="BJ33" s="47">
        <v>6</v>
      </c>
      <c r="BL33" s="21">
        <v>13</v>
      </c>
      <c r="BM33" s="47">
        <v>6</v>
      </c>
      <c r="BN33" s="47">
        <v>4</v>
      </c>
      <c r="BP33">
        <v>1</v>
      </c>
      <c r="BQ33">
        <v>2</v>
      </c>
      <c r="BR33">
        <v>4</v>
      </c>
      <c r="BS33">
        <v>5</v>
      </c>
      <c r="BU33" s="21">
        <v>56</v>
      </c>
      <c r="BV33" s="47">
        <v>8</v>
      </c>
      <c r="BW33" s="47">
        <v>7</v>
      </c>
      <c r="BY33" s="50">
        <f>SUM(CALCULATION!BH33:BJ33)</f>
        <v>86</v>
      </c>
      <c r="BZ33">
        <v>12</v>
      </c>
      <c r="CA33">
        <v>14</v>
      </c>
      <c r="CC33" s="50">
        <f>SUM(CALCULATION!AE33:AG33)</f>
        <v>82</v>
      </c>
      <c r="CD33">
        <v>11</v>
      </c>
      <c r="CE33">
        <v>14</v>
      </c>
      <c r="CG33" s="50">
        <f>SUM(CALCULATION!BL33:BN33)</f>
        <v>23</v>
      </c>
      <c r="CH33">
        <v>0</v>
      </c>
      <c r="CI33" s="47">
        <v>6</v>
      </c>
      <c r="CJ33">
        <f t="shared" ref="CJ33:CJ58" si="3">SUM(CH33:CI33)</f>
        <v>6</v>
      </c>
      <c r="CL33" s="50">
        <f>SUM(CALCULATION!R33:T33)</f>
        <v>80</v>
      </c>
      <c r="CM33">
        <v>11</v>
      </c>
      <c r="CN33">
        <v>17</v>
      </c>
      <c r="CP33" s="50">
        <f>SUM(CALCULATION!AT33:AV33)</f>
        <v>65</v>
      </c>
      <c r="CQ33">
        <v>18</v>
      </c>
      <c r="CR33">
        <v>15</v>
      </c>
      <c r="CT33" s="50">
        <f>SUM(CALCULATION!BP33:BS33)</f>
        <v>12</v>
      </c>
      <c r="CU33">
        <v>7</v>
      </c>
      <c r="CW33" s="50">
        <f>SUM(CALCULATION!BU33:BW33)</f>
        <v>71</v>
      </c>
      <c r="CX33">
        <v>12</v>
      </c>
      <c r="CY33">
        <v>10</v>
      </c>
      <c r="DA33" s="50">
        <f>SUM(CALCULATION!AX33:AZ33)</f>
        <v>53</v>
      </c>
      <c r="DB33">
        <v>8</v>
      </c>
      <c r="DD33" s="50">
        <f>SUM(CALCULATION!Z33:AC33)</f>
        <v>5</v>
      </c>
      <c r="DE33">
        <v>5</v>
      </c>
      <c r="DG33" s="50">
        <f>SUM(CALCULATION!V33:X33)</f>
        <v>88</v>
      </c>
      <c r="DH33" s="51">
        <v>17</v>
      </c>
      <c r="DI33" s="51">
        <v>10</v>
      </c>
      <c r="DM33" s="50">
        <f>SUM(CALCULATION!AI33:AO33)</f>
        <v>14</v>
      </c>
      <c r="DN33">
        <v>5</v>
      </c>
      <c r="DP33" s="50">
        <f>SUM(CALCULATION!CG33:CJ33)</f>
        <v>35</v>
      </c>
      <c r="DS33" s="50">
        <f>SUM(CALCULATION!BL33:BN33)</f>
        <v>23</v>
      </c>
      <c r="DT33">
        <v>0</v>
      </c>
      <c r="DU33">
        <v>4</v>
      </c>
      <c r="DW33" s="52">
        <f>SUM(CALCULATION!CP33:CR33)</f>
        <v>98</v>
      </c>
      <c r="DX33">
        <v>26</v>
      </c>
      <c r="DY33">
        <v>22</v>
      </c>
      <c r="EA33" s="52">
        <f>SUM(CALCULATION!DA33:DB33)</f>
        <v>61</v>
      </c>
      <c r="EB33">
        <v>10</v>
      </c>
      <c r="EC33">
        <v>6</v>
      </c>
      <c r="EE33" s="52">
        <f>SUM(CALCULATION!CW33:CY33)</f>
        <v>93</v>
      </c>
      <c r="EF33">
        <v>16</v>
      </c>
      <c r="EG33">
        <v>10</v>
      </c>
      <c r="EI33" s="52">
        <f>SUM(CALCULATION!CT33:CU33)</f>
        <v>19</v>
      </c>
      <c r="EJ33">
        <v>4</v>
      </c>
      <c r="EK33">
        <v>6</v>
      </c>
      <c r="EM33" s="52">
        <f>SUM(CALCULATION!CL33:CN33)</f>
        <v>108</v>
      </c>
      <c r="EN33">
        <v>27</v>
      </c>
      <c r="EO33">
        <v>21</v>
      </c>
      <c r="EQ33" s="52">
        <f>SUM(CALCULATION!BY33:CA33)</f>
        <v>112</v>
      </c>
      <c r="ER33">
        <v>20</v>
      </c>
      <c r="ES33">
        <v>13</v>
      </c>
      <c r="EU33" s="53">
        <f>SUM(CALCULATION!DS33:DU33)</f>
        <v>27</v>
      </c>
      <c r="EV33">
        <v>6</v>
      </c>
      <c r="EW33">
        <v>2</v>
      </c>
      <c r="EY33" s="52">
        <f>SUM(CALCULATION!CC33:CE33)</f>
        <v>107</v>
      </c>
      <c r="EZ33">
        <v>22</v>
      </c>
      <c r="FA33">
        <v>14</v>
      </c>
      <c r="FC33" s="52">
        <f>SUM(CALCULATION!DM33:DN33)</f>
        <v>19</v>
      </c>
      <c r="FD33">
        <v>5</v>
      </c>
      <c r="FE33">
        <v>3</v>
      </c>
      <c r="FG33" s="52">
        <f>SUM(CALCULATION!DG33:DI33)</f>
        <v>115</v>
      </c>
      <c r="FH33">
        <v>14</v>
      </c>
      <c r="FI33">
        <v>12</v>
      </c>
      <c r="FK33" s="52">
        <f>SUM(CALCULATION!DD33:DE33)</f>
        <v>10</v>
      </c>
      <c r="FL33">
        <v>6</v>
      </c>
      <c r="FM33">
        <v>3</v>
      </c>
      <c r="FO33" s="54">
        <f>SUM(CALCULATION!DW33:DY33)</f>
        <v>146</v>
      </c>
      <c r="FP33" s="50">
        <v>7</v>
      </c>
      <c r="FQ33" s="50">
        <v>15</v>
      </c>
      <c r="FR33" s="50">
        <v>15</v>
      </c>
      <c r="FT33" s="54">
        <f>SUM(CALCULATION!EA33:EC33)</f>
        <v>77</v>
      </c>
      <c r="FU33" s="50">
        <v>2</v>
      </c>
      <c r="FV33" s="50">
        <v>4</v>
      </c>
      <c r="FW33" s="50">
        <v>2</v>
      </c>
      <c r="FY33" s="54">
        <f>SUM(CALCULATION!EE33:EG33)</f>
        <v>119</v>
      </c>
      <c r="FZ33" s="50">
        <v>8</v>
      </c>
      <c r="GA33" s="50">
        <v>14</v>
      </c>
      <c r="GD33" s="54">
        <f>SUM(CALCULATION!EI33:EK33)</f>
        <v>29</v>
      </c>
      <c r="GE33" s="50">
        <v>4</v>
      </c>
      <c r="GF33" s="50">
        <v>6</v>
      </c>
      <c r="GG33" s="50">
        <v>5</v>
      </c>
      <c r="GI33" s="54">
        <f>SUM(CALCULATION!EM33:EO33)</f>
        <v>156</v>
      </c>
      <c r="GJ33" s="50">
        <v>16</v>
      </c>
      <c r="GK33" s="50">
        <v>20</v>
      </c>
      <c r="GL33" s="50">
        <v>14</v>
      </c>
      <c r="GN33" s="54">
        <f>SUM(CALCULATION!EQ33:ES33)</f>
        <v>145</v>
      </c>
      <c r="GO33" s="50">
        <v>13</v>
      </c>
      <c r="GP33" s="50">
        <v>13</v>
      </c>
      <c r="GQ33" s="50">
        <v>9</v>
      </c>
      <c r="GS33" s="54">
        <f>SUM(CALCULATION!EU33:EW33)</f>
        <v>35</v>
      </c>
      <c r="GT33" s="50">
        <v>4</v>
      </c>
      <c r="GU33" s="50">
        <v>24</v>
      </c>
      <c r="GV33" s="50">
        <v>4</v>
      </c>
      <c r="GX33" s="54">
        <f>SUM(CALCULATION!EY33:FA33)</f>
        <v>143</v>
      </c>
      <c r="GY33" s="50">
        <v>6</v>
      </c>
      <c r="GZ33" s="50">
        <v>8</v>
      </c>
      <c r="HA33" s="50">
        <v>2</v>
      </c>
      <c r="HC33" s="54">
        <f>SUM(CALCULATION!FC33:FE33)</f>
        <v>27</v>
      </c>
      <c r="HD33" s="50">
        <v>2</v>
      </c>
      <c r="HE33" s="50">
        <v>4</v>
      </c>
      <c r="HF33" s="50">
        <v>2</v>
      </c>
      <c r="HH33" s="54">
        <f>SUM(CALCULATION!FG33:FI33)</f>
        <v>141</v>
      </c>
      <c r="HI33" s="50">
        <v>10</v>
      </c>
      <c r="HJ33" s="50">
        <v>15</v>
      </c>
      <c r="HK33" s="50">
        <v>2</v>
      </c>
      <c r="HM33" s="54">
        <f>SUM(CALCULATION!FK33:FM33)</f>
        <v>19</v>
      </c>
      <c r="HN33" s="50">
        <v>2</v>
      </c>
      <c r="HO33" s="50">
        <v>2</v>
      </c>
      <c r="HP33" s="50">
        <v>1</v>
      </c>
      <c r="HR33" s="20">
        <f>SUM(CALCULATION!FO33:FR33)</f>
        <v>183</v>
      </c>
      <c r="HS33" s="50">
        <v>9</v>
      </c>
      <c r="HU33" s="20">
        <f>SUM(CALCULATION!FT33:FW33)</f>
        <v>85</v>
      </c>
      <c r="HV33" s="50">
        <v>17</v>
      </c>
      <c r="HX33" s="20">
        <f>SUM(CALCULATION!FY33:GA33)</f>
        <v>141</v>
      </c>
      <c r="HY33" s="50">
        <v>16</v>
      </c>
      <c r="IA33" s="20">
        <f>SUM(CALCULATION!GD33:GG33)</f>
        <v>44</v>
      </c>
      <c r="IB33" s="50">
        <v>6</v>
      </c>
      <c r="ID33" s="20">
        <f>SUM(CALCULATION!GI33:GL33)</f>
        <v>206</v>
      </c>
      <c r="IE33" s="50">
        <v>11</v>
      </c>
      <c r="IG33" s="20">
        <f>SUM(CALCULATION!GN33:GQ33)</f>
        <v>180</v>
      </c>
      <c r="IH33" s="50">
        <v>13</v>
      </c>
      <c r="IJ33" s="20">
        <f>SUM(CALCULATION!GS33:GV33)</f>
        <v>67</v>
      </c>
      <c r="IK33" s="50">
        <v>6</v>
      </c>
      <c r="IM33" s="20">
        <f>SUM(CALCULATION!GX33:HA33)</f>
        <v>159</v>
      </c>
      <c r="IN33" s="50">
        <v>10</v>
      </c>
      <c r="IP33" s="20">
        <f>SUM(CALCULATION!HC33:HF33)</f>
        <v>35</v>
      </c>
      <c r="IQ33" s="50">
        <v>4</v>
      </c>
      <c r="IS33" s="20">
        <f>SUM(CALCULATION!HH33:HK33)</f>
        <v>168</v>
      </c>
      <c r="IT33" s="50">
        <v>13</v>
      </c>
      <c r="IV33" s="54">
        <f>SUM(CALCULATION!FK33:FM33)</f>
        <v>19</v>
      </c>
      <c r="IW33" s="50">
        <v>2</v>
      </c>
      <c r="IX33" s="50">
        <v>2</v>
      </c>
      <c r="IY33" s="50">
        <v>2</v>
      </c>
      <c r="IZ33" s="21">
        <v>4</v>
      </c>
      <c r="JB33" s="20">
        <f>SUM(CALCULATION!FT33:FW33)</f>
        <v>85</v>
      </c>
      <c r="JC33" s="55">
        <v>23</v>
      </c>
      <c r="JD33" s="56">
        <f t="shared" si="2"/>
        <v>108</v>
      </c>
      <c r="JF33" s="20">
        <f>SUM(CALCULATION!HH33:HK33)</f>
        <v>168</v>
      </c>
      <c r="JG33" s="55">
        <v>13</v>
      </c>
      <c r="JI33" s="20">
        <f>SUM(CALCULATION!HR33:HS33)</f>
        <v>192</v>
      </c>
      <c r="JJ33" s="50">
        <v>7</v>
      </c>
      <c r="JL33" s="20">
        <f>SUM(CALCULATION!HX33:HY33)</f>
        <v>157</v>
      </c>
      <c r="JM33" s="50">
        <v>4</v>
      </c>
      <c r="JO33" s="20">
        <f>SUM(CALCULATION!IA33:IB33)</f>
        <v>50</v>
      </c>
      <c r="JP33" s="50">
        <v>2</v>
      </c>
      <c r="JR33" s="20">
        <f>SUM(CALCULATION!ID33:IE33)</f>
        <v>217</v>
      </c>
      <c r="JS33" s="50">
        <v>5</v>
      </c>
      <c r="JU33" s="20">
        <f>SUM(CALCULATION!IG33:IH33)</f>
        <v>193</v>
      </c>
      <c r="JV33" s="50">
        <v>6</v>
      </c>
      <c r="JX33" s="56">
        <f>SUM(CALCULATION!JB33:JC33)</f>
        <v>108</v>
      </c>
      <c r="JY33" s="50">
        <v>3</v>
      </c>
      <c r="KA33" s="20">
        <f>SUM(CALCULATION!IJ33:IK33)</f>
        <v>73</v>
      </c>
      <c r="KB33" s="50">
        <v>4</v>
      </c>
      <c r="KD33" s="20">
        <f>SUM(CALCULATION!IM33:IN33)</f>
        <v>169</v>
      </c>
      <c r="KE33" s="50">
        <v>5</v>
      </c>
      <c r="KG33" s="20">
        <f>SUM(CALCULATION!IP33:IQ33)</f>
        <v>39</v>
      </c>
      <c r="KH33" s="50">
        <v>1</v>
      </c>
      <c r="KJ33" s="56">
        <f>SUM(CALCULATION!JF33:JG33)</f>
        <v>181</v>
      </c>
      <c r="KK33" s="50">
        <v>4</v>
      </c>
      <c r="KM33" s="20">
        <f>SUM(CALCULATION!IV33:IZ33)</f>
        <v>29</v>
      </c>
      <c r="KN33" s="50">
        <v>1</v>
      </c>
    </row>
    <row r="34" spans="1:300">
      <c r="A34">
        <v>14</v>
      </c>
      <c r="B34">
        <v>10</v>
      </c>
      <c r="C34" s="47">
        <v>10</v>
      </c>
      <c r="D34" s="47">
        <v>6</v>
      </c>
      <c r="H34">
        <v>2</v>
      </c>
      <c r="I34">
        <v>3</v>
      </c>
      <c r="J34">
        <v>12</v>
      </c>
      <c r="K34">
        <v>14</v>
      </c>
      <c r="M34">
        <v>2</v>
      </c>
      <c r="N34">
        <v>2</v>
      </c>
      <c r="O34">
        <v>4</v>
      </c>
      <c r="P34">
        <v>3</v>
      </c>
      <c r="R34" s="21">
        <v>61</v>
      </c>
      <c r="S34" s="47">
        <v>5</v>
      </c>
      <c r="T34" s="47">
        <v>9</v>
      </c>
      <c r="V34" s="21">
        <v>75</v>
      </c>
      <c r="W34" s="47">
        <v>7</v>
      </c>
      <c r="X34" s="47">
        <v>4</v>
      </c>
      <c r="Z34">
        <v>1</v>
      </c>
      <c r="AA34" s="47">
        <v>2</v>
      </c>
      <c r="AB34" s="47">
        <v>1</v>
      </c>
      <c r="AC34" s="47">
        <v>1</v>
      </c>
      <c r="AE34" s="21">
        <v>60</v>
      </c>
      <c r="AF34" s="47">
        <v>11</v>
      </c>
      <c r="AG34" s="47">
        <v>8</v>
      </c>
      <c r="AI34" s="47">
        <v>2</v>
      </c>
      <c r="AJ34" s="47"/>
      <c r="AK34" s="47">
        <v>1</v>
      </c>
      <c r="AL34" s="49">
        <v>2</v>
      </c>
      <c r="AM34" s="49">
        <v>2</v>
      </c>
      <c r="AN34" s="49">
        <v>4</v>
      </c>
      <c r="AO34" s="48">
        <v>1</v>
      </c>
      <c r="AQ34" s="21">
        <v>59</v>
      </c>
      <c r="AR34" s="47">
        <v>7</v>
      </c>
      <c r="AT34" s="21">
        <v>51</v>
      </c>
      <c r="AU34" s="47">
        <v>9</v>
      </c>
      <c r="AV34" s="47">
        <v>5</v>
      </c>
      <c r="AX34" s="21">
        <v>44</v>
      </c>
      <c r="AY34" s="47">
        <v>5</v>
      </c>
      <c r="AZ34" s="47">
        <v>4</v>
      </c>
      <c r="BC34">
        <v>2</v>
      </c>
      <c r="BD34">
        <v>2</v>
      </c>
      <c r="BE34">
        <v>4</v>
      </c>
      <c r="BF34">
        <v>4</v>
      </c>
      <c r="BH34" s="21">
        <v>70</v>
      </c>
      <c r="BI34" s="47">
        <v>8</v>
      </c>
      <c r="BJ34" s="47">
        <v>5</v>
      </c>
      <c r="BL34" s="21">
        <v>13</v>
      </c>
      <c r="BM34" s="47">
        <v>6</v>
      </c>
      <c r="BN34" s="47">
        <v>2</v>
      </c>
      <c r="BP34">
        <v>2</v>
      </c>
      <c r="BQ34">
        <v>2</v>
      </c>
      <c r="BR34">
        <v>4</v>
      </c>
      <c r="BS34">
        <v>4</v>
      </c>
      <c r="BU34" s="21">
        <v>59</v>
      </c>
      <c r="BV34" s="47">
        <v>8</v>
      </c>
      <c r="BW34" s="47">
        <v>7</v>
      </c>
      <c r="BY34" s="50">
        <f>SUM(CALCULATION!BH34:BJ34)</f>
        <v>83</v>
      </c>
      <c r="BZ34">
        <v>12</v>
      </c>
      <c r="CA34">
        <v>14</v>
      </c>
      <c r="CC34" s="50">
        <f>SUM(CALCULATION!AE34:AG34)</f>
        <v>79</v>
      </c>
      <c r="CD34">
        <v>10</v>
      </c>
      <c r="CE34">
        <v>14</v>
      </c>
      <c r="CG34" s="50">
        <f>SUM(CALCULATION!BL34:BN34)</f>
        <v>21</v>
      </c>
      <c r="CH34">
        <v>0</v>
      </c>
      <c r="CI34" s="47">
        <v>6</v>
      </c>
      <c r="CJ34">
        <f t="shared" si="3"/>
        <v>6</v>
      </c>
      <c r="CL34" s="50">
        <f>SUM(CALCULATION!R34:T34)</f>
        <v>75</v>
      </c>
      <c r="CM34">
        <v>10</v>
      </c>
      <c r="CN34">
        <v>18</v>
      </c>
      <c r="CP34" s="50">
        <f>SUM(CALCULATION!AT34:AV34)</f>
        <v>65</v>
      </c>
      <c r="CQ34">
        <v>16</v>
      </c>
      <c r="CR34">
        <v>14</v>
      </c>
      <c r="CT34" s="50">
        <f>SUM(CALCULATION!BP34:BS34)</f>
        <v>12</v>
      </c>
      <c r="CU34">
        <v>7</v>
      </c>
      <c r="CW34" s="50">
        <f>SUM(CALCULATION!BU34:BW34)</f>
        <v>74</v>
      </c>
      <c r="CX34">
        <v>12</v>
      </c>
      <c r="CY34">
        <v>11</v>
      </c>
      <c r="DA34" s="50">
        <f>SUM(CALCULATION!AX34:AZ34)</f>
        <v>53</v>
      </c>
      <c r="DB34">
        <v>8</v>
      </c>
      <c r="DD34" s="50">
        <f>SUM(CALCULATION!Z34:AC34)</f>
        <v>5</v>
      </c>
      <c r="DE34">
        <v>5</v>
      </c>
      <c r="DG34" s="50">
        <f>SUM(CALCULATION!V34:X34)</f>
        <v>86</v>
      </c>
      <c r="DH34" s="51">
        <v>17</v>
      </c>
      <c r="DI34" s="51">
        <v>11</v>
      </c>
      <c r="DM34" s="50">
        <f>SUM(CALCULATION!AI34:AO34)</f>
        <v>12</v>
      </c>
      <c r="DN34">
        <v>5</v>
      </c>
      <c r="DP34" s="50">
        <f>SUM(CALCULATION!CG34:CJ34)</f>
        <v>33</v>
      </c>
      <c r="DS34" s="50">
        <f>SUM(CALCULATION!BL34:BN34)</f>
        <v>21</v>
      </c>
      <c r="DT34">
        <v>1</v>
      </c>
      <c r="DU34">
        <v>6</v>
      </c>
      <c r="DW34" s="52">
        <f>SUM(CALCULATION!CP34:CR34)</f>
        <v>95</v>
      </c>
      <c r="DX34">
        <v>25</v>
      </c>
      <c r="DY34">
        <v>21</v>
      </c>
      <c r="EA34" s="52">
        <f>SUM(CALCULATION!DA34:DB34)</f>
        <v>61</v>
      </c>
      <c r="EB34">
        <v>10</v>
      </c>
      <c r="EC34">
        <v>4</v>
      </c>
      <c r="EE34" s="52">
        <f>SUM(CALCULATION!CW34:CY34)</f>
        <v>97</v>
      </c>
      <c r="EF34">
        <v>16</v>
      </c>
      <c r="EG34">
        <v>8</v>
      </c>
      <c r="EI34" s="52">
        <f>SUM(CALCULATION!CT34:CU34)</f>
        <v>19</v>
      </c>
      <c r="EJ34">
        <v>6</v>
      </c>
      <c r="EK34">
        <v>6</v>
      </c>
      <c r="EM34" s="52">
        <f>SUM(CALCULATION!CL34:CN34)</f>
        <v>103</v>
      </c>
      <c r="EN34">
        <v>26</v>
      </c>
      <c r="EO34">
        <v>14</v>
      </c>
      <c r="EQ34" s="52">
        <f>SUM(CALCULATION!BY34:CA34)</f>
        <v>109</v>
      </c>
      <c r="ER34">
        <v>20</v>
      </c>
      <c r="ES34">
        <v>12</v>
      </c>
      <c r="EU34" s="53">
        <f>SUM(CALCULATION!DS34:DU34)</f>
        <v>28</v>
      </c>
      <c r="EV34">
        <v>6</v>
      </c>
      <c r="EW34">
        <v>2</v>
      </c>
      <c r="EY34" s="52">
        <f>SUM(CALCULATION!CC34:CE34)</f>
        <v>103</v>
      </c>
      <c r="EZ34">
        <v>22</v>
      </c>
      <c r="FA34">
        <v>9</v>
      </c>
      <c r="FC34" s="52">
        <f>SUM(CALCULATION!DM34:DN34)</f>
        <v>17</v>
      </c>
      <c r="FD34">
        <v>5</v>
      </c>
      <c r="FE34">
        <v>2</v>
      </c>
      <c r="FG34" s="52">
        <f>SUM(CALCULATION!DG34:DI34)</f>
        <v>114</v>
      </c>
      <c r="FH34">
        <v>14</v>
      </c>
      <c r="FI34">
        <v>11</v>
      </c>
      <c r="FK34" s="52">
        <f>SUM(CALCULATION!DD34:DE34)</f>
        <v>10</v>
      </c>
      <c r="FL34">
        <v>6</v>
      </c>
      <c r="FM34">
        <v>3</v>
      </c>
      <c r="FO34" s="54">
        <f>SUM(CALCULATION!DW34:DY34)</f>
        <v>141</v>
      </c>
      <c r="FP34" s="50">
        <v>7</v>
      </c>
      <c r="FQ34" s="50">
        <v>12</v>
      </c>
      <c r="FR34" s="50">
        <v>12</v>
      </c>
      <c r="FT34" s="54">
        <f>SUM(CALCULATION!EA34:EC34)</f>
        <v>75</v>
      </c>
      <c r="FU34" s="50">
        <v>2</v>
      </c>
      <c r="FV34" s="50">
        <v>6</v>
      </c>
      <c r="FW34" s="50">
        <v>4</v>
      </c>
      <c r="FY34" s="54">
        <f>SUM(CALCULATION!EE34:EG34)</f>
        <v>121</v>
      </c>
      <c r="FZ34" s="50">
        <v>7</v>
      </c>
      <c r="GA34" s="50">
        <v>11</v>
      </c>
      <c r="GD34" s="54">
        <f>SUM(CALCULATION!EI34:EK34)</f>
        <v>31</v>
      </c>
      <c r="GE34" s="50">
        <v>4</v>
      </c>
      <c r="GF34" s="50">
        <v>2</v>
      </c>
      <c r="GG34" s="50">
        <v>7</v>
      </c>
      <c r="GI34" s="54">
        <f>SUM(CALCULATION!EM34:EO34)</f>
        <v>143</v>
      </c>
      <c r="GJ34" s="50">
        <v>14</v>
      </c>
      <c r="GK34" s="50">
        <v>18</v>
      </c>
      <c r="GL34" s="50">
        <v>13</v>
      </c>
      <c r="GN34" s="54">
        <f>SUM(CALCULATION!EQ34:ES34)</f>
        <v>141</v>
      </c>
      <c r="GO34" s="50">
        <v>6</v>
      </c>
      <c r="GP34" s="50">
        <v>12</v>
      </c>
      <c r="GQ34" s="50">
        <v>10</v>
      </c>
      <c r="GS34" s="54">
        <f>SUM(CALCULATION!EU34:EW34)</f>
        <v>36</v>
      </c>
      <c r="GT34" s="50">
        <v>4</v>
      </c>
      <c r="GU34" s="50">
        <v>22</v>
      </c>
      <c r="GV34" s="50">
        <v>4</v>
      </c>
      <c r="GX34" s="54">
        <f>SUM(CALCULATION!EY34:FA34)</f>
        <v>134</v>
      </c>
      <c r="GY34" s="50">
        <v>4</v>
      </c>
      <c r="GZ34" s="50">
        <v>7</v>
      </c>
      <c r="HA34" s="50">
        <v>7</v>
      </c>
      <c r="HC34" s="54">
        <f>SUM(CALCULATION!FC34:FE34)</f>
        <v>24</v>
      </c>
      <c r="HD34" s="50">
        <v>2</v>
      </c>
      <c r="HE34" s="50">
        <v>3</v>
      </c>
      <c r="HF34" s="50">
        <v>3</v>
      </c>
      <c r="HH34" s="54">
        <f>SUM(CALCULATION!FG34:FI34)</f>
        <v>139</v>
      </c>
      <c r="HI34" s="50">
        <v>8</v>
      </c>
      <c r="HJ34" s="50">
        <v>14</v>
      </c>
      <c r="HK34" s="50">
        <v>6</v>
      </c>
      <c r="HM34" s="54">
        <f>SUM(CALCULATION!FK34:FM34)</f>
        <v>19</v>
      </c>
      <c r="HN34" s="50">
        <v>2</v>
      </c>
      <c r="HO34" s="50">
        <v>2</v>
      </c>
      <c r="HP34" s="50">
        <v>1</v>
      </c>
      <c r="HR34" s="20">
        <f>SUM(CALCULATION!FO34:FR34)</f>
        <v>172</v>
      </c>
      <c r="HS34" s="50">
        <v>4</v>
      </c>
      <c r="HU34" s="20">
        <f>SUM(CALCULATION!FT34:FW34)</f>
        <v>87</v>
      </c>
      <c r="HV34" s="50">
        <v>11</v>
      </c>
      <c r="HX34" s="20">
        <f>SUM(CALCULATION!FY34:GA34)</f>
        <v>139</v>
      </c>
      <c r="HY34" s="50">
        <v>7</v>
      </c>
      <c r="IA34" s="20">
        <f>SUM(CALCULATION!GD34:GG34)</f>
        <v>44</v>
      </c>
      <c r="IB34" s="50">
        <v>4</v>
      </c>
      <c r="ID34" s="20">
        <f>SUM(CALCULATION!GI34:GL34)</f>
        <v>188</v>
      </c>
      <c r="IE34" s="50">
        <v>4</v>
      </c>
      <c r="IG34" s="20">
        <f>SUM(CALCULATION!GN34:GQ34)</f>
        <v>169</v>
      </c>
      <c r="IH34" s="50">
        <v>7</v>
      </c>
      <c r="IJ34" s="20">
        <f>SUM(CALCULATION!GS34:GV34)</f>
        <v>66</v>
      </c>
      <c r="IK34" s="50">
        <v>4</v>
      </c>
      <c r="IM34" s="20">
        <f>SUM(CALCULATION!GX34:HA34)</f>
        <v>152</v>
      </c>
      <c r="IN34" s="50">
        <v>4</v>
      </c>
      <c r="IP34" s="20">
        <f>SUM(CALCULATION!HC34:HF34)</f>
        <v>32</v>
      </c>
      <c r="IQ34" s="50">
        <v>2</v>
      </c>
      <c r="IS34" s="20">
        <f>SUM(CALCULATION!HH34:HK34)</f>
        <v>167</v>
      </c>
      <c r="IT34" s="50">
        <v>5</v>
      </c>
      <c r="IV34" s="54">
        <f>SUM(CALCULATION!FK34:FM34)</f>
        <v>19</v>
      </c>
      <c r="IW34" s="50">
        <v>2</v>
      </c>
      <c r="IX34" s="50">
        <v>2</v>
      </c>
      <c r="IY34" s="50">
        <v>2</v>
      </c>
      <c r="IZ34" s="21">
        <v>4</v>
      </c>
      <c r="JB34" s="20">
        <f>SUM(CALCULATION!FT34:FW34)</f>
        <v>87</v>
      </c>
      <c r="JC34" s="55">
        <v>17</v>
      </c>
      <c r="JD34" s="56">
        <f t="shared" ref="JD34:JD58" si="4">SUM(JB34:JC34)</f>
        <v>104</v>
      </c>
      <c r="JF34" s="20">
        <f>SUM(CALCULATION!HH34:HK34)</f>
        <v>167</v>
      </c>
      <c r="JG34" s="55">
        <v>5</v>
      </c>
      <c r="JI34" s="20">
        <f>SUM(CALCULATION!HR34:HS34)</f>
        <v>176</v>
      </c>
      <c r="JJ34" s="50">
        <v>4</v>
      </c>
      <c r="JL34" s="20">
        <f>SUM(CALCULATION!HX34:HY34)</f>
        <v>146</v>
      </c>
      <c r="JM34" s="50">
        <v>3</v>
      </c>
      <c r="JO34" s="20">
        <f>SUM(CALCULATION!IA34:IB34)</f>
        <v>48</v>
      </c>
      <c r="JP34" s="50">
        <v>0</v>
      </c>
      <c r="JR34" s="20">
        <f>SUM(CALCULATION!ID34:IE34)</f>
        <v>192</v>
      </c>
      <c r="JS34" s="50">
        <v>3</v>
      </c>
      <c r="JU34" s="20">
        <f>SUM(CALCULATION!IG34:IH34)</f>
        <v>176</v>
      </c>
      <c r="JV34" s="50">
        <v>6</v>
      </c>
      <c r="JX34" s="56">
        <f>SUM(CALCULATION!JB34:JC34)</f>
        <v>104</v>
      </c>
      <c r="JY34" s="50">
        <v>3</v>
      </c>
      <c r="KA34" s="20">
        <f>SUM(CALCULATION!IJ34:IK34)</f>
        <v>70</v>
      </c>
      <c r="KB34" s="50">
        <v>4</v>
      </c>
      <c r="KD34" s="20">
        <f>SUM(CALCULATION!IM34:IN34)</f>
        <v>156</v>
      </c>
      <c r="KE34" s="50">
        <v>5</v>
      </c>
      <c r="KG34" s="20">
        <f>SUM(CALCULATION!IP34:IQ34)</f>
        <v>34</v>
      </c>
      <c r="KH34" s="50">
        <v>1</v>
      </c>
      <c r="KJ34" s="56">
        <f>SUM(CALCULATION!JF34:JG34)</f>
        <v>172</v>
      </c>
      <c r="KK34" s="50">
        <v>4</v>
      </c>
      <c r="KM34" s="20">
        <f>SUM(CALCULATION!IV34:IZ34)</f>
        <v>29</v>
      </c>
      <c r="KN34" s="50">
        <v>1</v>
      </c>
    </row>
    <row r="35" spans="1:300">
      <c r="A35">
        <v>14</v>
      </c>
      <c r="B35">
        <v>11</v>
      </c>
      <c r="C35" s="47">
        <v>10</v>
      </c>
      <c r="D35" s="47">
        <v>6</v>
      </c>
      <c r="H35">
        <v>2</v>
      </c>
      <c r="I35">
        <v>3</v>
      </c>
      <c r="J35">
        <v>14</v>
      </c>
      <c r="K35">
        <v>14</v>
      </c>
      <c r="M35">
        <v>1</v>
      </c>
      <c r="N35">
        <v>1</v>
      </c>
      <c r="O35">
        <v>4</v>
      </c>
      <c r="P35">
        <v>4</v>
      </c>
      <c r="R35" s="21">
        <v>68</v>
      </c>
      <c r="S35" s="47">
        <v>8</v>
      </c>
      <c r="T35" s="47">
        <v>8</v>
      </c>
      <c r="V35" s="21">
        <v>82</v>
      </c>
      <c r="W35" s="47">
        <v>7</v>
      </c>
      <c r="X35" s="47">
        <v>3</v>
      </c>
      <c r="Z35">
        <v>1</v>
      </c>
      <c r="AA35" s="47">
        <v>3</v>
      </c>
      <c r="AB35" s="47">
        <v>1</v>
      </c>
      <c r="AC35" s="47">
        <v>1</v>
      </c>
      <c r="AE35" s="21">
        <v>64</v>
      </c>
      <c r="AF35" s="47">
        <v>11</v>
      </c>
      <c r="AG35" s="47">
        <v>8</v>
      </c>
      <c r="AI35" s="47">
        <v>3</v>
      </c>
      <c r="AJ35" s="47"/>
      <c r="AK35" s="47">
        <v>2</v>
      </c>
      <c r="AL35" s="49">
        <v>3</v>
      </c>
      <c r="AM35" s="49">
        <v>2</v>
      </c>
      <c r="AN35" s="49">
        <v>4</v>
      </c>
      <c r="AO35" s="48">
        <v>1</v>
      </c>
      <c r="AQ35" s="21">
        <v>60</v>
      </c>
      <c r="AR35" s="47">
        <v>7</v>
      </c>
      <c r="AT35" s="21">
        <v>53</v>
      </c>
      <c r="AU35" s="47">
        <v>9</v>
      </c>
      <c r="AV35" s="47">
        <v>5</v>
      </c>
      <c r="AX35" s="21">
        <v>46</v>
      </c>
      <c r="AY35" s="47">
        <v>5</v>
      </c>
      <c r="AZ35" s="47">
        <v>4</v>
      </c>
      <c r="BC35">
        <v>1</v>
      </c>
      <c r="BD35">
        <v>1</v>
      </c>
      <c r="BE35">
        <v>4</v>
      </c>
      <c r="BF35">
        <v>5</v>
      </c>
      <c r="BH35" s="21">
        <v>75</v>
      </c>
      <c r="BI35" s="47">
        <v>8</v>
      </c>
      <c r="BJ35" s="47">
        <v>5</v>
      </c>
      <c r="BL35" s="21">
        <v>13</v>
      </c>
      <c r="BM35" s="47">
        <v>6</v>
      </c>
      <c r="BN35" s="47">
        <v>4</v>
      </c>
      <c r="BP35">
        <v>1</v>
      </c>
      <c r="BQ35">
        <v>1</v>
      </c>
      <c r="BR35">
        <v>4</v>
      </c>
      <c r="BS35">
        <v>5</v>
      </c>
      <c r="BU35" s="21">
        <v>60</v>
      </c>
      <c r="BV35" s="47">
        <v>8</v>
      </c>
      <c r="BW35" s="47">
        <v>7</v>
      </c>
      <c r="BY35" s="50">
        <f>SUM(CALCULATION!BH35:BJ35)</f>
        <v>88</v>
      </c>
      <c r="BZ35">
        <v>12</v>
      </c>
      <c r="CA35">
        <v>15</v>
      </c>
      <c r="CC35" s="50">
        <f>SUM(CALCULATION!AE35:AG35)</f>
        <v>83</v>
      </c>
      <c r="CD35">
        <v>12</v>
      </c>
      <c r="CE35">
        <v>15</v>
      </c>
      <c r="CG35" s="50">
        <f>SUM(CALCULATION!BL35:BN35)</f>
        <v>23</v>
      </c>
      <c r="CH35">
        <v>1</v>
      </c>
      <c r="CI35" s="47">
        <v>6</v>
      </c>
      <c r="CJ35">
        <f t="shared" si="3"/>
        <v>7</v>
      </c>
      <c r="CL35" s="50">
        <f>SUM(CALCULATION!R35:T35)</f>
        <v>84</v>
      </c>
      <c r="CM35">
        <v>12</v>
      </c>
      <c r="CN35">
        <v>20</v>
      </c>
      <c r="CP35" s="50">
        <f>SUM(CALCULATION!AT35:AV35)</f>
        <v>67</v>
      </c>
      <c r="CQ35">
        <v>20</v>
      </c>
      <c r="CR35">
        <v>15</v>
      </c>
      <c r="CT35" s="50">
        <f>SUM(CALCULATION!BP35:BS35)</f>
        <v>11</v>
      </c>
      <c r="CU35">
        <v>7</v>
      </c>
      <c r="CW35" s="50">
        <f>SUM(CALCULATION!BU35:BW35)</f>
        <v>75</v>
      </c>
      <c r="CX35">
        <v>15</v>
      </c>
      <c r="CY35">
        <v>11</v>
      </c>
      <c r="DA35" s="50">
        <f>SUM(CALCULATION!AX35:AZ35)</f>
        <v>55</v>
      </c>
      <c r="DB35">
        <v>8</v>
      </c>
      <c r="DD35" s="50">
        <f>SUM(CALCULATION!Z35:AC35)</f>
        <v>6</v>
      </c>
      <c r="DE35">
        <v>5</v>
      </c>
      <c r="DG35" s="50">
        <f>SUM(CALCULATION!V35:X35)</f>
        <v>92</v>
      </c>
      <c r="DH35" s="51">
        <v>17</v>
      </c>
      <c r="DI35" s="51">
        <v>11</v>
      </c>
      <c r="DM35" s="50">
        <f>SUM(CALCULATION!AI35:AO35)</f>
        <v>15</v>
      </c>
      <c r="DN35">
        <v>5</v>
      </c>
      <c r="DP35" s="50">
        <f>SUM(CALCULATION!CG35:CJ35)</f>
        <v>37</v>
      </c>
      <c r="DS35" s="50">
        <f>SUM(CALCULATION!BL35:BN35)</f>
        <v>23</v>
      </c>
      <c r="DT35">
        <v>1</v>
      </c>
      <c r="DU35">
        <v>6</v>
      </c>
      <c r="DW35" s="52">
        <f>SUM(CALCULATION!CP35:CR35)</f>
        <v>102</v>
      </c>
      <c r="DX35">
        <v>25</v>
      </c>
      <c r="DY35">
        <v>23</v>
      </c>
      <c r="EA35" s="52">
        <f>SUM(CALCULATION!DA35:DB35)</f>
        <v>63</v>
      </c>
      <c r="EB35">
        <v>10</v>
      </c>
      <c r="EC35">
        <v>8</v>
      </c>
      <c r="EE35" s="52">
        <f>SUM(CALCULATION!CW35:CY35)</f>
        <v>101</v>
      </c>
      <c r="EF35">
        <v>13</v>
      </c>
      <c r="EG35">
        <v>10</v>
      </c>
      <c r="EI35" s="52">
        <f>SUM(CALCULATION!CT35:CU35)</f>
        <v>18</v>
      </c>
      <c r="EJ35">
        <v>6</v>
      </c>
      <c r="EK35">
        <v>6</v>
      </c>
      <c r="EM35" s="52">
        <f>SUM(CALCULATION!CL35:CN35)</f>
        <v>116</v>
      </c>
      <c r="EN35">
        <v>27</v>
      </c>
      <c r="EO35">
        <v>22</v>
      </c>
      <c r="EQ35" s="52">
        <f>SUM(CALCULATION!BY35:CA35)</f>
        <v>115</v>
      </c>
      <c r="ER35">
        <v>20</v>
      </c>
      <c r="ES35">
        <v>15</v>
      </c>
      <c r="EU35" s="53">
        <f>SUM(CALCULATION!DS35:DU35)</f>
        <v>30</v>
      </c>
      <c r="EV35">
        <v>6</v>
      </c>
      <c r="EW35">
        <v>2</v>
      </c>
      <c r="EY35" s="52">
        <f>SUM(CALCULATION!CC35:CE35)</f>
        <v>110</v>
      </c>
      <c r="EZ35">
        <v>22</v>
      </c>
      <c r="FA35">
        <v>15</v>
      </c>
      <c r="FC35" s="52">
        <f>SUM(CALCULATION!DM35:DN35)</f>
        <v>20</v>
      </c>
      <c r="FD35">
        <v>5</v>
      </c>
      <c r="FE35">
        <v>3</v>
      </c>
      <c r="FG35" s="52">
        <f>SUM(CALCULATION!DG35:DI35)</f>
        <v>120</v>
      </c>
      <c r="FH35">
        <v>14</v>
      </c>
      <c r="FI35">
        <v>13</v>
      </c>
      <c r="FK35" s="52">
        <f>SUM(CALCULATION!DD35:DE35)</f>
        <v>11</v>
      </c>
      <c r="FL35">
        <v>6</v>
      </c>
      <c r="FM35">
        <v>4</v>
      </c>
      <c r="FO35" s="54">
        <f>SUM(CALCULATION!DW35:DY35)</f>
        <v>150</v>
      </c>
      <c r="FP35" s="50">
        <v>8</v>
      </c>
      <c r="FQ35" s="50">
        <v>16</v>
      </c>
      <c r="FR35" s="50">
        <v>16</v>
      </c>
      <c r="FT35" s="54">
        <f>SUM(CALCULATION!EA35:EC35)</f>
        <v>81</v>
      </c>
      <c r="FU35" s="50">
        <v>2</v>
      </c>
      <c r="FV35" s="50">
        <v>6</v>
      </c>
      <c r="FW35" s="50">
        <v>4</v>
      </c>
      <c r="FY35" s="54">
        <f>SUM(CALCULATION!EE35:EG35)</f>
        <v>124</v>
      </c>
      <c r="FZ35" s="50">
        <v>7</v>
      </c>
      <c r="GA35" s="50">
        <v>13</v>
      </c>
      <c r="GD35" s="54">
        <f>SUM(CALCULATION!EI35:EK35)</f>
        <v>30</v>
      </c>
      <c r="GE35" s="50">
        <v>4</v>
      </c>
      <c r="GF35" s="50">
        <v>6</v>
      </c>
      <c r="GG35" s="50">
        <v>7</v>
      </c>
      <c r="GI35" s="54">
        <f>SUM(CALCULATION!EM35:EO35)</f>
        <v>165</v>
      </c>
      <c r="GJ35" s="50">
        <v>15</v>
      </c>
      <c r="GK35" s="50">
        <v>22</v>
      </c>
      <c r="GL35" s="50">
        <v>20</v>
      </c>
      <c r="GN35" s="54">
        <f>SUM(CALCULATION!EQ35:ES35)</f>
        <v>150</v>
      </c>
      <c r="GO35" s="50">
        <v>13</v>
      </c>
      <c r="GP35" s="50">
        <v>14</v>
      </c>
      <c r="GQ35" s="50">
        <v>12</v>
      </c>
      <c r="GS35" s="54">
        <f>SUM(CALCULATION!EU35:EW35)</f>
        <v>38</v>
      </c>
      <c r="GT35" s="50">
        <v>4</v>
      </c>
      <c r="GU35" s="50">
        <v>24</v>
      </c>
      <c r="GV35" s="50">
        <v>4</v>
      </c>
      <c r="GX35" s="54">
        <f>SUM(CALCULATION!EY35:FA35)</f>
        <v>147</v>
      </c>
      <c r="GY35" s="50">
        <v>6</v>
      </c>
      <c r="GZ35" s="50">
        <v>8</v>
      </c>
      <c r="HA35" s="50">
        <v>7</v>
      </c>
      <c r="HC35" s="54">
        <f>SUM(CALCULATION!FC35:FE35)</f>
        <v>28</v>
      </c>
      <c r="HD35" s="50">
        <v>2</v>
      </c>
      <c r="HE35" s="50">
        <v>4</v>
      </c>
      <c r="HF35" s="50">
        <v>4</v>
      </c>
      <c r="HH35" s="54">
        <f>SUM(CALCULATION!FG35:FI35)</f>
        <v>147</v>
      </c>
      <c r="HI35" s="50">
        <v>10</v>
      </c>
      <c r="HJ35" s="50">
        <v>16</v>
      </c>
      <c r="HK35" s="50">
        <v>7</v>
      </c>
      <c r="HM35" s="54">
        <f>SUM(CALCULATION!FK35:FM35)</f>
        <v>21</v>
      </c>
      <c r="HN35" s="50">
        <v>2</v>
      </c>
      <c r="HO35" s="50">
        <v>2</v>
      </c>
      <c r="HP35" s="50">
        <v>1</v>
      </c>
      <c r="HR35" s="20">
        <f>SUM(CALCULATION!FO35:FR35)</f>
        <v>190</v>
      </c>
      <c r="HS35" s="50">
        <v>9</v>
      </c>
      <c r="HU35" s="20">
        <f>SUM(CALCULATION!FT35:FW35)</f>
        <v>93</v>
      </c>
      <c r="HV35" s="50">
        <v>17</v>
      </c>
      <c r="HX35" s="20">
        <f>SUM(CALCULATION!FY35:GA35)</f>
        <v>144</v>
      </c>
      <c r="HY35" s="50">
        <v>17</v>
      </c>
      <c r="IA35" s="20">
        <f>SUM(CALCULATION!GD35:GG35)</f>
        <v>47</v>
      </c>
      <c r="IB35" s="50">
        <v>6</v>
      </c>
      <c r="ID35" s="20">
        <f>SUM(CALCULATION!GI35:GL35)</f>
        <v>222</v>
      </c>
      <c r="IE35" s="50">
        <v>11</v>
      </c>
      <c r="IG35" s="20">
        <f>SUM(CALCULATION!GN35:GQ35)</f>
        <v>189</v>
      </c>
      <c r="IH35" s="50">
        <v>13</v>
      </c>
      <c r="IJ35" s="20">
        <f>SUM(CALCULATION!GS35:GV35)</f>
        <v>70</v>
      </c>
      <c r="IK35" s="50">
        <v>6</v>
      </c>
      <c r="IM35" s="20">
        <f>SUM(CALCULATION!GX35:HA35)</f>
        <v>168</v>
      </c>
      <c r="IN35" s="50">
        <v>9</v>
      </c>
      <c r="IP35" s="20">
        <f>SUM(CALCULATION!HC35:HF35)</f>
        <v>38</v>
      </c>
      <c r="IQ35" s="50">
        <v>4</v>
      </c>
      <c r="IS35" s="20">
        <f>SUM(CALCULATION!HH35:HK35)</f>
        <v>180</v>
      </c>
      <c r="IT35" s="50">
        <v>13</v>
      </c>
      <c r="IV35" s="54">
        <f>SUM(CALCULATION!FK35:FM35)</f>
        <v>21</v>
      </c>
      <c r="IW35" s="50">
        <v>2</v>
      </c>
      <c r="IX35" s="50">
        <v>2</v>
      </c>
      <c r="IY35" s="50">
        <v>2</v>
      </c>
      <c r="IZ35" s="21">
        <v>4</v>
      </c>
      <c r="JB35" s="20">
        <f>SUM(CALCULATION!FT35:FW35)</f>
        <v>93</v>
      </c>
      <c r="JC35" s="55">
        <v>23</v>
      </c>
      <c r="JD35" s="56">
        <f t="shared" si="4"/>
        <v>116</v>
      </c>
      <c r="JF35" s="20">
        <f>SUM(CALCULATION!HH35:HK35)</f>
        <v>180</v>
      </c>
      <c r="JG35" s="55">
        <v>13</v>
      </c>
      <c r="JI35" s="20">
        <f>SUM(CALCULATION!HR35:HS35)</f>
        <v>199</v>
      </c>
      <c r="JJ35" s="50">
        <v>7</v>
      </c>
      <c r="JL35" s="20">
        <f>SUM(CALCULATION!HX35:HY35)</f>
        <v>161</v>
      </c>
      <c r="JM35" s="50">
        <v>4</v>
      </c>
      <c r="JO35" s="20">
        <f>SUM(CALCULATION!IA35:IB35)</f>
        <v>53</v>
      </c>
      <c r="JP35" s="50">
        <v>2</v>
      </c>
      <c r="JR35" s="20">
        <f>SUM(CALCULATION!ID35:IE35)</f>
        <v>233</v>
      </c>
      <c r="JS35" s="50">
        <v>5</v>
      </c>
      <c r="JU35" s="20">
        <f>SUM(CALCULATION!IG35:IH35)</f>
        <v>202</v>
      </c>
      <c r="JV35" s="50">
        <v>6</v>
      </c>
      <c r="JX35" s="56">
        <f>SUM(CALCULATION!JB35:JC35)</f>
        <v>116</v>
      </c>
      <c r="JY35" s="50">
        <v>3</v>
      </c>
      <c r="KA35" s="20">
        <f>SUM(CALCULATION!IJ35:IK35)</f>
        <v>76</v>
      </c>
      <c r="KB35" s="50">
        <v>4</v>
      </c>
      <c r="KD35" s="20">
        <f>SUM(CALCULATION!IM35:IN35)</f>
        <v>177</v>
      </c>
      <c r="KE35" s="50">
        <v>5</v>
      </c>
      <c r="KG35" s="20">
        <f>SUM(CALCULATION!IP35:IQ35)</f>
        <v>42</v>
      </c>
      <c r="KH35" s="50">
        <v>1</v>
      </c>
      <c r="KJ35" s="56">
        <f>SUM(CALCULATION!JF35:JG35)</f>
        <v>193</v>
      </c>
      <c r="KK35" s="50">
        <v>4</v>
      </c>
      <c r="KM35" s="20">
        <f>SUM(CALCULATION!IV35:IZ35)</f>
        <v>31</v>
      </c>
      <c r="KN35" s="50">
        <v>1</v>
      </c>
    </row>
    <row r="36" spans="1:300">
      <c r="A36">
        <v>11</v>
      </c>
      <c r="B36">
        <v>7</v>
      </c>
      <c r="C36" s="47">
        <v>6</v>
      </c>
      <c r="D36" s="47">
        <v>5</v>
      </c>
      <c r="H36">
        <v>2</v>
      </c>
      <c r="I36">
        <v>2</v>
      </c>
      <c r="J36">
        <v>14</v>
      </c>
      <c r="K36">
        <v>10</v>
      </c>
      <c r="M36">
        <v>2</v>
      </c>
      <c r="N36">
        <v>2</v>
      </c>
      <c r="O36">
        <v>4</v>
      </c>
      <c r="P36">
        <v>3</v>
      </c>
      <c r="R36" s="21">
        <v>61</v>
      </c>
      <c r="S36" s="47">
        <v>7</v>
      </c>
      <c r="T36" s="47">
        <v>6</v>
      </c>
      <c r="V36" s="21">
        <v>54</v>
      </c>
      <c r="W36" s="47">
        <v>6</v>
      </c>
      <c r="X36" s="47">
        <v>4</v>
      </c>
      <c r="Z36">
        <v>1</v>
      </c>
      <c r="AA36" s="47">
        <v>3</v>
      </c>
      <c r="AB36" s="47">
        <v>2</v>
      </c>
      <c r="AC36" s="47">
        <v>1</v>
      </c>
      <c r="AE36" s="21">
        <v>51</v>
      </c>
      <c r="AF36" s="47">
        <v>9</v>
      </c>
      <c r="AG36" s="47">
        <v>6</v>
      </c>
      <c r="AI36" s="47">
        <v>2</v>
      </c>
      <c r="AJ36" s="47"/>
      <c r="AK36" s="47">
        <v>2</v>
      </c>
      <c r="AL36" s="49">
        <v>1</v>
      </c>
      <c r="AM36" s="49">
        <v>2</v>
      </c>
      <c r="AN36" s="49">
        <v>4</v>
      </c>
      <c r="AO36" s="48">
        <v>1</v>
      </c>
      <c r="AQ36" s="21">
        <v>50</v>
      </c>
      <c r="AR36" s="47">
        <v>6</v>
      </c>
      <c r="AT36" s="21">
        <v>41</v>
      </c>
      <c r="AU36" s="47">
        <v>9</v>
      </c>
      <c r="AV36" s="47">
        <v>4</v>
      </c>
      <c r="AX36" s="21">
        <v>42</v>
      </c>
      <c r="AY36" s="47">
        <v>5</v>
      </c>
      <c r="AZ36" s="47">
        <v>4</v>
      </c>
      <c r="BC36">
        <v>2</v>
      </c>
      <c r="BD36">
        <v>2</v>
      </c>
      <c r="BE36">
        <v>4</v>
      </c>
      <c r="BF36">
        <v>4</v>
      </c>
      <c r="BH36" s="21">
        <v>64</v>
      </c>
      <c r="BI36" s="47">
        <v>6</v>
      </c>
      <c r="BJ36" s="47">
        <v>5</v>
      </c>
      <c r="BL36" s="21">
        <v>11</v>
      </c>
      <c r="BM36" s="47">
        <v>4</v>
      </c>
      <c r="BN36" s="47">
        <v>2</v>
      </c>
      <c r="BP36">
        <v>2</v>
      </c>
      <c r="BQ36">
        <v>2</v>
      </c>
      <c r="BR36">
        <v>4</v>
      </c>
      <c r="BS36">
        <v>4</v>
      </c>
      <c r="BU36" s="21">
        <v>50</v>
      </c>
      <c r="BV36" s="47">
        <v>7</v>
      </c>
      <c r="BW36" s="47">
        <v>7</v>
      </c>
      <c r="BY36" s="50">
        <f>SUM(CALCULATION!BH36:BJ36)</f>
        <v>75</v>
      </c>
      <c r="BZ36">
        <v>10</v>
      </c>
      <c r="CA36">
        <v>13</v>
      </c>
      <c r="CC36" s="50">
        <f>SUM(CALCULATION!AE36:AG36)</f>
        <v>66</v>
      </c>
      <c r="CD36">
        <v>9</v>
      </c>
      <c r="CE36">
        <v>14</v>
      </c>
      <c r="CG36" s="50">
        <f>SUM(CALCULATION!BL36:BN36)</f>
        <v>17</v>
      </c>
      <c r="CH36">
        <v>1</v>
      </c>
      <c r="CI36" s="47">
        <v>6</v>
      </c>
      <c r="CJ36">
        <f t="shared" si="3"/>
        <v>7</v>
      </c>
      <c r="CL36" s="50">
        <f>SUM(CALCULATION!R36:T36)</f>
        <v>74</v>
      </c>
      <c r="CM36">
        <v>11</v>
      </c>
      <c r="CN36">
        <v>17</v>
      </c>
      <c r="CP36" s="50">
        <f>SUM(CALCULATION!AT36:AV36)</f>
        <v>54</v>
      </c>
      <c r="CQ36">
        <v>11</v>
      </c>
      <c r="CR36">
        <v>13</v>
      </c>
      <c r="CT36" s="50">
        <f>SUM(CALCULATION!BP36:BS36)</f>
        <v>12</v>
      </c>
      <c r="CU36">
        <v>7</v>
      </c>
      <c r="CW36" s="50">
        <f>SUM(CALCULATION!BU36:BW36)</f>
        <v>64</v>
      </c>
      <c r="CX36">
        <v>7</v>
      </c>
      <c r="CY36">
        <v>10</v>
      </c>
      <c r="DA36" s="50">
        <f>SUM(CALCULATION!AX36:AZ36)</f>
        <v>51</v>
      </c>
      <c r="DB36">
        <v>6</v>
      </c>
      <c r="DD36" s="50">
        <f>SUM(CALCULATION!Z36:AC36)</f>
        <v>7</v>
      </c>
      <c r="DE36">
        <v>5</v>
      </c>
      <c r="DG36" s="50">
        <f>SUM(CALCULATION!V36:X36)</f>
        <v>64</v>
      </c>
      <c r="DH36" s="51">
        <v>14</v>
      </c>
      <c r="DI36" s="51">
        <v>11</v>
      </c>
      <c r="DM36" s="50">
        <f>SUM(CALCULATION!AI36:AO36)</f>
        <v>12</v>
      </c>
      <c r="DN36">
        <v>5</v>
      </c>
      <c r="DP36" s="50">
        <f>SUM(CALCULATION!CG36:CJ36)</f>
        <v>31</v>
      </c>
      <c r="DS36" s="50">
        <f>SUM(CALCULATION!BL36:BN36)</f>
        <v>17</v>
      </c>
      <c r="DT36">
        <v>1</v>
      </c>
      <c r="DU36">
        <v>6</v>
      </c>
      <c r="DW36" s="52">
        <f>SUM(CALCULATION!CP36:CR36)</f>
        <v>78</v>
      </c>
      <c r="DX36">
        <v>19</v>
      </c>
      <c r="DY36">
        <v>15</v>
      </c>
      <c r="EA36" s="52">
        <f>SUM(CALCULATION!DA36:DB36)</f>
        <v>57</v>
      </c>
      <c r="EB36">
        <v>8</v>
      </c>
      <c r="EC36">
        <v>6</v>
      </c>
      <c r="EE36" s="52">
        <f>SUM(CALCULATION!CW36:CY36)</f>
        <v>81</v>
      </c>
      <c r="EF36">
        <v>15</v>
      </c>
      <c r="EG36">
        <v>8</v>
      </c>
      <c r="EI36" s="52">
        <f>SUM(CALCULATION!CT36:CU36)</f>
        <v>19</v>
      </c>
      <c r="EJ36">
        <v>6</v>
      </c>
      <c r="EK36">
        <v>4</v>
      </c>
      <c r="EM36" s="52">
        <f>SUM(CALCULATION!CL36:CN36)</f>
        <v>102</v>
      </c>
      <c r="EN36">
        <v>15</v>
      </c>
      <c r="EO36">
        <v>20</v>
      </c>
      <c r="EQ36" s="52">
        <f>SUM(CALCULATION!BY36:CA36)</f>
        <v>98</v>
      </c>
      <c r="ER36">
        <v>20</v>
      </c>
      <c r="ES36">
        <v>15</v>
      </c>
      <c r="EU36" s="53">
        <f>SUM(CALCULATION!DS36:DU36)</f>
        <v>24</v>
      </c>
      <c r="EV36">
        <v>4</v>
      </c>
      <c r="EW36">
        <v>2</v>
      </c>
      <c r="EY36" s="52">
        <f>SUM(CALCULATION!CC36:CE36)</f>
        <v>89</v>
      </c>
      <c r="EZ36">
        <v>14</v>
      </c>
      <c r="FA36">
        <v>12</v>
      </c>
      <c r="FC36" s="52">
        <f>SUM(CALCULATION!DM36:DN36)</f>
        <v>17</v>
      </c>
      <c r="FD36">
        <v>3</v>
      </c>
      <c r="FE36">
        <v>3</v>
      </c>
      <c r="FG36" s="52">
        <f>SUM(CALCULATION!DG36:DI36)</f>
        <v>89</v>
      </c>
      <c r="FH36">
        <v>7</v>
      </c>
      <c r="FI36">
        <v>7</v>
      </c>
      <c r="FK36" s="52">
        <f>SUM(CALCULATION!DD36:DE36)</f>
        <v>12</v>
      </c>
      <c r="FL36">
        <v>6</v>
      </c>
      <c r="FM36">
        <v>2</v>
      </c>
      <c r="FO36" s="54">
        <f>SUM(CALCULATION!DW36:DY36)</f>
        <v>112</v>
      </c>
      <c r="FP36" s="50">
        <v>2</v>
      </c>
      <c r="FQ36" s="50">
        <v>8</v>
      </c>
      <c r="FR36" s="50">
        <v>8</v>
      </c>
      <c r="FT36" s="54">
        <f>SUM(CALCULATION!EA36:EC36)</f>
        <v>71</v>
      </c>
      <c r="FU36" s="50">
        <v>0</v>
      </c>
      <c r="FV36" s="50">
        <v>2</v>
      </c>
      <c r="FW36" s="50">
        <v>4</v>
      </c>
      <c r="FY36" s="54">
        <f>SUM(CALCULATION!EE36:EG36)</f>
        <v>104</v>
      </c>
      <c r="FZ36" s="50">
        <v>5</v>
      </c>
      <c r="GA36" s="50">
        <v>14</v>
      </c>
      <c r="GD36" s="54">
        <f>SUM(CALCULATION!EI36:EK36)</f>
        <v>29</v>
      </c>
      <c r="GE36" s="50">
        <v>4</v>
      </c>
      <c r="GF36" s="50">
        <v>6</v>
      </c>
      <c r="GG36" s="50">
        <v>5</v>
      </c>
      <c r="GI36" s="54">
        <f>SUM(CALCULATION!EM36:EO36)</f>
        <v>137</v>
      </c>
      <c r="GJ36" s="50">
        <v>14</v>
      </c>
      <c r="GK36" s="50">
        <v>18</v>
      </c>
      <c r="GL36" s="50">
        <v>13</v>
      </c>
      <c r="GN36" s="54">
        <f>SUM(CALCULATION!EQ36:ES36)</f>
        <v>133</v>
      </c>
      <c r="GO36" s="50">
        <v>9</v>
      </c>
      <c r="GP36" s="50">
        <v>12</v>
      </c>
      <c r="GQ36" s="50">
        <v>11</v>
      </c>
      <c r="GS36" s="54">
        <f>SUM(CALCULATION!EU36:EW36)</f>
        <v>30</v>
      </c>
      <c r="GT36" s="50">
        <v>4</v>
      </c>
      <c r="GU36" s="50">
        <v>24</v>
      </c>
      <c r="GV36" s="50">
        <v>4</v>
      </c>
      <c r="GX36" s="54">
        <f>SUM(CALCULATION!EY36:FA36)</f>
        <v>115</v>
      </c>
      <c r="GY36" s="50">
        <v>5</v>
      </c>
      <c r="GZ36" s="50">
        <v>6</v>
      </c>
      <c r="HA36" s="50">
        <v>6</v>
      </c>
      <c r="HC36" s="54">
        <f>SUM(CALCULATION!FC36:FE36)</f>
        <v>23</v>
      </c>
      <c r="HD36" s="50">
        <v>2</v>
      </c>
      <c r="HE36" s="50">
        <v>3</v>
      </c>
      <c r="HF36" s="50">
        <v>2</v>
      </c>
      <c r="HH36" s="54">
        <f>SUM(CALCULATION!FG36:FI36)</f>
        <v>103</v>
      </c>
      <c r="HI36" s="50">
        <v>4</v>
      </c>
      <c r="HJ36" s="50">
        <v>10</v>
      </c>
      <c r="HK36" s="50">
        <v>7</v>
      </c>
      <c r="HM36" s="54">
        <f>SUM(CALCULATION!FK36:FM36)</f>
        <v>20</v>
      </c>
      <c r="HN36" s="50">
        <v>1</v>
      </c>
      <c r="HO36" s="50">
        <v>2</v>
      </c>
      <c r="HP36" s="50">
        <v>1</v>
      </c>
      <c r="HR36" s="20">
        <f>SUM(CALCULATION!FO36:FR36)</f>
        <v>130</v>
      </c>
      <c r="HS36" s="50">
        <v>7</v>
      </c>
      <c r="HU36" s="20">
        <f>SUM(CALCULATION!FT36:FW36)</f>
        <v>77</v>
      </c>
      <c r="HV36" s="50">
        <v>13</v>
      </c>
      <c r="HX36" s="20">
        <f>SUM(CALCULATION!FY36:GA36)</f>
        <v>123</v>
      </c>
      <c r="HY36" s="50">
        <v>13</v>
      </c>
      <c r="IA36" s="20">
        <f>SUM(CALCULATION!GD36:GG36)</f>
        <v>44</v>
      </c>
      <c r="IB36" s="50">
        <v>6</v>
      </c>
      <c r="ID36" s="20">
        <f>SUM(CALCULATION!GI36:GL36)</f>
        <v>182</v>
      </c>
      <c r="IE36" s="50">
        <v>7</v>
      </c>
      <c r="IG36" s="20">
        <f>SUM(CALCULATION!GN36:GQ36)</f>
        <v>165</v>
      </c>
      <c r="IH36" s="50">
        <v>12</v>
      </c>
      <c r="IJ36" s="20">
        <f>SUM(CALCULATION!GS36:GV36)</f>
        <v>62</v>
      </c>
      <c r="IK36" s="50">
        <v>6</v>
      </c>
      <c r="IM36" s="20">
        <f>SUM(CALCULATION!GX36:HA36)</f>
        <v>132</v>
      </c>
      <c r="IN36" s="50">
        <v>9</v>
      </c>
      <c r="IP36" s="20">
        <f>SUM(CALCULATION!HC36:HF36)</f>
        <v>30</v>
      </c>
      <c r="IQ36" s="50">
        <v>4</v>
      </c>
      <c r="IS36" s="20">
        <f>SUM(CALCULATION!HH36:HK36)</f>
        <v>124</v>
      </c>
      <c r="IT36" s="50">
        <v>11</v>
      </c>
      <c r="IV36" s="54">
        <f>SUM(CALCULATION!FK36:FM36)</f>
        <v>20</v>
      </c>
      <c r="IW36" s="50">
        <v>1</v>
      </c>
      <c r="IX36" s="50">
        <v>2</v>
      </c>
      <c r="IY36" s="50">
        <v>2</v>
      </c>
      <c r="IZ36" s="21">
        <v>3</v>
      </c>
      <c r="JB36" s="20">
        <f>SUM(CALCULATION!FT36:FW36)</f>
        <v>77</v>
      </c>
      <c r="JC36" s="55">
        <v>19</v>
      </c>
      <c r="JD36" s="56">
        <f t="shared" si="4"/>
        <v>96</v>
      </c>
      <c r="JF36" s="20">
        <f>SUM(CALCULATION!HH36:HK36)</f>
        <v>124</v>
      </c>
      <c r="JG36" s="55">
        <v>11</v>
      </c>
      <c r="JI36" s="20">
        <f>SUM(CALCULATION!HR36:HS36)</f>
        <v>137</v>
      </c>
      <c r="JJ36" s="50">
        <v>7</v>
      </c>
      <c r="JL36" s="20">
        <f>SUM(CALCULATION!HX36:HY36)</f>
        <v>136</v>
      </c>
      <c r="JM36" s="50">
        <v>4</v>
      </c>
      <c r="JO36" s="20">
        <f>SUM(CALCULATION!IA36:IB36)</f>
        <v>50</v>
      </c>
      <c r="JP36" s="50">
        <v>2</v>
      </c>
      <c r="JR36" s="20">
        <f>SUM(CALCULATION!ID36:IE36)</f>
        <v>189</v>
      </c>
      <c r="JS36" s="50">
        <v>5</v>
      </c>
      <c r="JU36" s="20">
        <f>SUM(CALCULATION!IG36:IH36)</f>
        <v>177</v>
      </c>
      <c r="JV36" s="50">
        <v>6</v>
      </c>
      <c r="JX36" s="56">
        <f>SUM(CALCULATION!JB36:JC36)</f>
        <v>96</v>
      </c>
      <c r="JY36" s="50">
        <v>3</v>
      </c>
      <c r="KA36" s="20">
        <f>SUM(CALCULATION!IJ36:IK36)</f>
        <v>68</v>
      </c>
      <c r="KB36" s="50">
        <v>4</v>
      </c>
      <c r="KD36" s="20">
        <f>SUM(CALCULATION!IM36:IN36)</f>
        <v>141</v>
      </c>
      <c r="KE36" s="50">
        <v>5</v>
      </c>
      <c r="KG36" s="20">
        <f>SUM(CALCULATION!IP36:IQ36)</f>
        <v>34</v>
      </c>
      <c r="KH36" s="50">
        <v>1</v>
      </c>
      <c r="KJ36" s="56">
        <f>SUM(CALCULATION!JF36:JG36)</f>
        <v>135</v>
      </c>
      <c r="KK36" s="50">
        <v>4</v>
      </c>
      <c r="KM36" s="20">
        <f>SUM(CALCULATION!IV36:IZ36)</f>
        <v>28</v>
      </c>
      <c r="KN36" s="50">
        <v>1</v>
      </c>
    </row>
    <row r="37" spans="1:300">
      <c r="A37">
        <v>13</v>
      </c>
      <c r="B37">
        <v>10</v>
      </c>
      <c r="C37" s="47">
        <v>11</v>
      </c>
      <c r="D37" s="47">
        <v>5</v>
      </c>
      <c r="H37">
        <v>2</v>
      </c>
      <c r="I37">
        <v>2</v>
      </c>
      <c r="J37">
        <v>16</v>
      </c>
      <c r="K37">
        <v>12</v>
      </c>
      <c r="M37">
        <v>2</v>
      </c>
      <c r="N37">
        <v>2</v>
      </c>
      <c r="O37">
        <v>4</v>
      </c>
      <c r="P37">
        <v>4</v>
      </c>
      <c r="R37" s="21">
        <v>60</v>
      </c>
      <c r="S37" s="47">
        <v>4</v>
      </c>
      <c r="T37" s="47">
        <v>9</v>
      </c>
      <c r="V37" s="21">
        <v>79</v>
      </c>
      <c r="W37" s="47">
        <v>6</v>
      </c>
      <c r="X37" s="47">
        <v>4</v>
      </c>
      <c r="Z37">
        <v>1</v>
      </c>
      <c r="AA37" s="47">
        <v>3</v>
      </c>
      <c r="AB37" s="47">
        <v>1</v>
      </c>
      <c r="AC37" s="47">
        <v>1</v>
      </c>
      <c r="AE37" s="21">
        <v>65</v>
      </c>
      <c r="AF37" s="47">
        <v>10</v>
      </c>
      <c r="AG37" s="47">
        <v>8</v>
      </c>
      <c r="AI37" s="47">
        <v>3</v>
      </c>
      <c r="AJ37" s="47"/>
      <c r="AK37" s="47">
        <v>1</v>
      </c>
      <c r="AL37" s="49">
        <v>3</v>
      </c>
      <c r="AM37" s="49">
        <v>2</v>
      </c>
      <c r="AN37" s="49">
        <v>4</v>
      </c>
      <c r="AO37" s="48">
        <v>1</v>
      </c>
      <c r="AQ37" s="21">
        <v>53</v>
      </c>
      <c r="AR37" s="47">
        <v>7</v>
      </c>
      <c r="AT37" s="21">
        <v>50</v>
      </c>
      <c r="AU37" s="47">
        <v>8</v>
      </c>
      <c r="AV37" s="47">
        <v>5</v>
      </c>
      <c r="AX37" s="21">
        <v>45</v>
      </c>
      <c r="AY37" s="47">
        <v>4</v>
      </c>
      <c r="AZ37" s="47">
        <v>4</v>
      </c>
      <c r="BC37">
        <v>2</v>
      </c>
      <c r="BD37">
        <v>2</v>
      </c>
      <c r="BE37">
        <v>4</v>
      </c>
      <c r="BF37">
        <v>5</v>
      </c>
      <c r="BH37" s="21">
        <v>69</v>
      </c>
      <c r="BI37" s="47">
        <v>6</v>
      </c>
      <c r="BJ37" s="47">
        <v>6</v>
      </c>
      <c r="BL37" s="21">
        <v>13</v>
      </c>
      <c r="BM37" s="47">
        <v>4</v>
      </c>
      <c r="BN37" s="47">
        <v>4</v>
      </c>
      <c r="BP37">
        <v>2</v>
      </c>
      <c r="BQ37">
        <v>2</v>
      </c>
      <c r="BR37">
        <v>4</v>
      </c>
      <c r="BS37">
        <v>5</v>
      </c>
      <c r="BU37" s="21">
        <v>53</v>
      </c>
      <c r="BV37" s="47">
        <v>8</v>
      </c>
      <c r="BW37" s="47">
        <v>6</v>
      </c>
      <c r="BY37" s="50">
        <f>SUM(CALCULATION!BH37:BJ37)</f>
        <v>81</v>
      </c>
      <c r="BZ37">
        <v>12</v>
      </c>
      <c r="CA37">
        <v>14</v>
      </c>
      <c r="CC37" s="50">
        <f>SUM(CALCULATION!AE37:AG37)</f>
        <v>83</v>
      </c>
      <c r="CD37">
        <v>12</v>
      </c>
      <c r="CE37">
        <v>14</v>
      </c>
      <c r="CG37" s="50">
        <f>SUM(CALCULATION!BL37:BN37)</f>
        <v>21</v>
      </c>
      <c r="CH37">
        <v>1</v>
      </c>
      <c r="CI37" s="47">
        <v>6</v>
      </c>
      <c r="CJ37">
        <f t="shared" si="3"/>
        <v>7</v>
      </c>
      <c r="CL37" s="50">
        <f>SUM(CALCULATION!R37:T37)</f>
        <v>73</v>
      </c>
      <c r="CM37">
        <v>9</v>
      </c>
      <c r="CN37">
        <v>17</v>
      </c>
      <c r="CP37" s="50">
        <f>SUM(CALCULATION!AT37:AV37)</f>
        <v>63</v>
      </c>
      <c r="CQ37">
        <v>14</v>
      </c>
      <c r="CR37">
        <v>15</v>
      </c>
      <c r="CT37" s="50">
        <f>SUM(CALCULATION!BP37:BS37)</f>
        <v>13</v>
      </c>
      <c r="CU37">
        <v>7</v>
      </c>
      <c r="CW37" s="50">
        <f>SUM(CALCULATION!BU37:BW37)</f>
        <v>67</v>
      </c>
      <c r="CX37">
        <v>14</v>
      </c>
      <c r="CY37">
        <v>10</v>
      </c>
      <c r="DA37" s="50">
        <f>SUM(CALCULATION!AX37:AZ37)</f>
        <v>53</v>
      </c>
      <c r="DB37">
        <v>8</v>
      </c>
      <c r="DD37" s="50">
        <f>SUM(CALCULATION!Z37:AC37)</f>
        <v>6</v>
      </c>
      <c r="DE37">
        <v>5</v>
      </c>
      <c r="DG37" s="50">
        <f>SUM(CALCULATION!V37:X37)</f>
        <v>89</v>
      </c>
      <c r="DH37" s="51">
        <v>12</v>
      </c>
      <c r="DI37" s="51">
        <v>11</v>
      </c>
      <c r="DM37" s="50">
        <f>SUM(CALCULATION!AI37:AO37)</f>
        <v>14</v>
      </c>
      <c r="DN37">
        <v>5</v>
      </c>
      <c r="DP37" s="50">
        <f>SUM(CALCULATION!CG37:CJ37)</f>
        <v>35</v>
      </c>
      <c r="DS37" s="50">
        <f>SUM(CALCULATION!BL37:BN37)</f>
        <v>21</v>
      </c>
      <c r="DT37">
        <v>1</v>
      </c>
      <c r="DU37">
        <v>6</v>
      </c>
      <c r="DW37" s="52">
        <f>SUM(CALCULATION!CP37:CR37)</f>
        <v>92</v>
      </c>
      <c r="DX37">
        <v>26</v>
      </c>
      <c r="DY37">
        <v>22</v>
      </c>
      <c r="EA37" s="52">
        <f>SUM(CALCULATION!DA37:DB37)</f>
        <v>61</v>
      </c>
      <c r="EB37">
        <v>10</v>
      </c>
      <c r="EC37">
        <v>6</v>
      </c>
      <c r="EE37" s="52">
        <f>SUM(CALCULATION!CW37:CY37)</f>
        <v>91</v>
      </c>
      <c r="EF37">
        <v>16</v>
      </c>
      <c r="EG37">
        <v>10</v>
      </c>
      <c r="EI37" s="52">
        <f>SUM(CALCULATION!CT37:CU37)</f>
        <v>20</v>
      </c>
      <c r="EJ37">
        <v>6</v>
      </c>
      <c r="EK37">
        <v>6</v>
      </c>
      <c r="EM37" s="52">
        <f>SUM(CALCULATION!CL37:CN37)</f>
        <v>99</v>
      </c>
      <c r="EN37">
        <v>27</v>
      </c>
      <c r="EO37">
        <v>18</v>
      </c>
      <c r="EQ37" s="52">
        <f>SUM(CALCULATION!BY37:CA37)</f>
        <v>107</v>
      </c>
      <c r="ER37">
        <v>19</v>
      </c>
      <c r="ES37">
        <v>14</v>
      </c>
      <c r="EU37" s="53">
        <f>SUM(CALCULATION!DS37:DU37)</f>
        <v>28</v>
      </c>
      <c r="EV37">
        <v>6</v>
      </c>
      <c r="EW37">
        <v>2</v>
      </c>
      <c r="EY37" s="52">
        <f>SUM(CALCULATION!CC37:CE37)</f>
        <v>109</v>
      </c>
      <c r="EZ37">
        <v>21</v>
      </c>
      <c r="FA37">
        <v>13</v>
      </c>
      <c r="FC37" s="52">
        <f>SUM(CALCULATION!DM37:DN37)</f>
        <v>19</v>
      </c>
      <c r="FD37">
        <v>5</v>
      </c>
      <c r="FE37">
        <v>3</v>
      </c>
      <c r="FG37" s="52">
        <f>SUM(CALCULATION!DG37:DI37)</f>
        <v>112</v>
      </c>
      <c r="FH37">
        <v>14</v>
      </c>
      <c r="FI37">
        <v>12</v>
      </c>
      <c r="FK37" s="52">
        <f>SUM(CALCULATION!DD37:DE37)</f>
        <v>11</v>
      </c>
      <c r="FL37">
        <v>6</v>
      </c>
      <c r="FM37">
        <v>3</v>
      </c>
      <c r="FO37" s="54">
        <f>SUM(CALCULATION!DW37:DY37)</f>
        <v>140</v>
      </c>
      <c r="FP37" s="50">
        <v>8</v>
      </c>
      <c r="FQ37" s="50">
        <v>16</v>
      </c>
      <c r="FR37" s="50">
        <v>16</v>
      </c>
      <c r="FT37" s="54">
        <f>SUM(CALCULATION!EA37:EC37)</f>
        <v>77</v>
      </c>
      <c r="FU37" s="50">
        <v>2</v>
      </c>
      <c r="FV37" s="50">
        <v>6</v>
      </c>
      <c r="FW37" s="50">
        <v>6</v>
      </c>
      <c r="FY37" s="54">
        <f>SUM(CALCULATION!EE37:EG37)</f>
        <v>117</v>
      </c>
      <c r="FZ37" s="50">
        <v>7</v>
      </c>
      <c r="GA37" s="50">
        <v>15</v>
      </c>
      <c r="GD37" s="54">
        <f>SUM(CALCULATION!EI37:EK37)</f>
        <v>32</v>
      </c>
      <c r="GE37" s="50">
        <v>4</v>
      </c>
      <c r="GF37" s="50">
        <v>6</v>
      </c>
      <c r="GG37" s="50">
        <v>5</v>
      </c>
      <c r="GI37" s="54">
        <f>SUM(CALCULATION!EM37:EO37)</f>
        <v>144</v>
      </c>
      <c r="GJ37" s="50">
        <v>16</v>
      </c>
      <c r="GK37" s="50">
        <v>20</v>
      </c>
      <c r="GL37" s="50">
        <v>18</v>
      </c>
      <c r="GN37" s="54">
        <f>SUM(CALCULATION!EQ37:ES37)</f>
        <v>140</v>
      </c>
      <c r="GO37" s="50">
        <v>12</v>
      </c>
      <c r="GP37" s="50">
        <v>14</v>
      </c>
      <c r="GQ37" s="50">
        <v>11</v>
      </c>
      <c r="GS37" s="54">
        <f>SUM(CALCULATION!EU37:EW37)</f>
        <v>36</v>
      </c>
      <c r="GT37" s="50">
        <v>4</v>
      </c>
      <c r="GU37" s="50">
        <v>24</v>
      </c>
      <c r="GV37" s="50">
        <v>4</v>
      </c>
      <c r="GX37" s="54">
        <f>SUM(CALCULATION!EY37:FA37)</f>
        <v>143</v>
      </c>
      <c r="GY37" s="50">
        <v>6</v>
      </c>
      <c r="GZ37" s="50">
        <v>8</v>
      </c>
      <c r="HA37" s="50">
        <v>6</v>
      </c>
      <c r="HC37" s="54">
        <f>SUM(CALCULATION!FC37:FE37)</f>
        <v>27</v>
      </c>
      <c r="HD37" s="50">
        <v>2</v>
      </c>
      <c r="HE37" s="50">
        <v>4</v>
      </c>
      <c r="HF37" s="50">
        <v>3</v>
      </c>
      <c r="HH37" s="54">
        <f>SUM(CALCULATION!FG37:FI37)</f>
        <v>138</v>
      </c>
      <c r="HI37" s="50">
        <v>10</v>
      </c>
      <c r="HJ37" s="50">
        <v>16</v>
      </c>
      <c r="HK37" s="50">
        <v>6</v>
      </c>
      <c r="HM37" s="54">
        <f>SUM(CALCULATION!FK37:FM37)</f>
        <v>20</v>
      </c>
      <c r="HN37" s="50">
        <v>2</v>
      </c>
      <c r="HO37" s="50">
        <v>2</v>
      </c>
      <c r="HP37" s="50">
        <v>1</v>
      </c>
      <c r="HR37" s="20">
        <f>SUM(CALCULATION!FO37:FR37)</f>
        <v>180</v>
      </c>
      <c r="HS37" s="50">
        <v>9</v>
      </c>
      <c r="HU37" s="20">
        <f>SUM(CALCULATION!FT37:FW37)</f>
        <v>91</v>
      </c>
      <c r="HV37" s="50">
        <v>17</v>
      </c>
      <c r="HX37" s="20">
        <f>SUM(CALCULATION!FY37:GA37)</f>
        <v>139</v>
      </c>
      <c r="HY37" s="50">
        <v>16</v>
      </c>
      <c r="IA37" s="20">
        <f>SUM(CALCULATION!GD37:GG37)</f>
        <v>47</v>
      </c>
      <c r="IB37" s="50">
        <v>6</v>
      </c>
      <c r="ID37" s="20">
        <f>SUM(CALCULATION!GI37:GL37)</f>
        <v>198</v>
      </c>
      <c r="IE37" s="50">
        <v>8</v>
      </c>
      <c r="IG37" s="20">
        <f>SUM(CALCULATION!GN37:GQ37)</f>
        <v>177</v>
      </c>
      <c r="IH37" s="50">
        <v>12</v>
      </c>
      <c r="IJ37" s="20">
        <f>SUM(CALCULATION!GS37:GV37)</f>
        <v>68</v>
      </c>
      <c r="IK37" s="50">
        <v>6</v>
      </c>
      <c r="IM37" s="20">
        <f>SUM(CALCULATION!GX37:HA37)</f>
        <v>163</v>
      </c>
      <c r="IN37" s="50">
        <v>7</v>
      </c>
      <c r="IP37" s="20">
        <f>SUM(CALCULATION!HC37:HF37)</f>
        <v>36</v>
      </c>
      <c r="IQ37" s="50">
        <v>4</v>
      </c>
      <c r="IS37" s="20">
        <f>SUM(CALCULATION!HH37:HK37)</f>
        <v>170</v>
      </c>
      <c r="IT37" s="50">
        <v>13</v>
      </c>
      <c r="IV37" s="54">
        <f>SUM(CALCULATION!FK37:FM37)</f>
        <v>20</v>
      </c>
      <c r="IW37" s="50">
        <v>2</v>
      </c>
      <c r="IX37" s="50">
        <v>2</v>
      </c>
      <c r="IY37" s="50">
        <v>2</v>
      </c>
      <c r="IZ37" s="21">
        <v>4</v>
      </c>
      <c r="JB37" s="20">
        <f>SUM(CALCULATION!FT37:FW37)</f>
        <v>91</v>
      </c>
      <c r="JC37" s="55">
        <v>23</v>
      </c>
      <c r="JD37" s="56">
        <f t="shared" si="4"/>
        <v>114</v>
      </c>
      <c r="JF37" s="20">
        <f>SUM(CALCULATION!HH37:HK37)</f>
        <v>170</v>
      </c>
      <c r="JG37" s="55">
        <v>13</v>
      </c>
      <c r="JI37" s="20">
        <f>SUM(CALCULATION!HR37:HS37)</f>
        <v>189</v>
      </c>
      <c r="JJ37" s="50">
        <v>6</v>
      </c>
      <c r="JL37" s="20">
        <f>SUM(CALCULATION!HX37:HY37)</f>
        <v>155</v>
      </c>
      <c r="JM37" s="50">
        <v>4</v>
      </c>
      <c r="JO37" s="20">
        <f>SUM(CALCULATION!IA37:IB37)</f>
        <v>53</v>
      </c>
      <c r="JP37" s="50">
        <v>2</v>
      </c>
      <c r="JR37" s="20">
        <f>SUM(CALCULATION!ID37:IE37)</f>
        <v>206</v>
      </c>
      <c r="JS37" s="50">
        <v>5</v>
      </c>
      <c r="JU37" s="20">
        <f>SUM(CALCULATION!IG37:IH37)</f>
        <v>189</v>
      </c>
      <c r="JV37" s="50">
        <v>6</v>
      </c>
      <c r="JX37" s="56">
        <f>SUM(CALCULATION!JB37:JC37)</f>
        <v>114</v>
      </c>
      <c r="JY37" s="50">
        <v>3</v>
      </c>
      <c r="KA37" s="20">
        <f>SUM(CALCULATION!IJ37:IK37)</f>
        <v>74</v>
      </c>
      <c r="KB37" s="50">
        <v>4</v>
      </c>
      <c r="KD37" s="20">
        <f>SUM(CALCULATION!IM37:IN37)</f>
        <v>170</v>
      </c>
      <c r="KE37" s="50">
        <v>5</v>
      </c>
      <c r="KG37" s="20">
        <f>SUM(CALCULATION!IP37:IQ37)</f>
        <v>40</v>
      </c>
      <c r="KH37" s="50">
        <v>1</v>
      </c>
      <c r="KJ37" s="56">
        <f>SUM(CALCULATION!JF37:JG37)</f>
        <v>183</v>
      </c>
      <c r="KK37" s="50">
        <v>4</v>
      </c>
      <c r="KM37" s="20">
        <f>SUM(CALCULATION!IV37:IZ37)</f>
        <v>30</v>
      </c>
      <c r="KN37" s="50">
        <v>1</v>
      </c>
    </row>
    <row r="38" spans="1:300">
      <c r="A38">
        <v>14</v>
      </c>
      <c r="B38">
        <v>9</v>
      </c>
      <c r="C38" s="47">
        <v>9</v>
      </c>
      <c r="D38" s="47">
        <v>6</v>
      </c>
      <c r="H38">
        <v>2</v>
      </c>
      <c r="I38">
        <v>2</v>
      </c>
      <c r="J38">
        <v>14</v>
      </c>
      <c r="K38">
        <v>14</v>
      </c>
      <c r="M38">
        <v>2</v>
      </c>
      <c r="N38">
        <v>2</v>
      </c>
      <c r="O38">
        <v>4</v>
      </c>
      <c r="P38">
        <v>4</v>
      </c>
      <c r="R38" s="21">
        <v>69</v>
      </c>
      <c r="S38" s="47">
        <v>8</v>
      </c>
      <c r="T38" s="47">
        <v>9</v>
      </c>
      <c r="V38" s="21">
        <v>75</v>
      </c>
      <c r="W38" s="47">
        <v>7</v>
      </c>
      <c r="X38" s="47">
        <v>4</v>
      </c>
      <c r="Z38">
        <v>1</v>
      </c>
      <c r="AA38" s="47">
        <v>3</v>
      </c>
      <c r="AB38" s="47">
        <v>0</v>
      </c>
      <c r="AC38" s="47">
        <v>1</v>
      </c>
      <c r="AE38" s="21">
        <v>62</v>
      </c>
      <c r="AF38" s="47">
        <v>11</v>
      </c>
      <c r="AG38" s="47">
        <v>8</v>
      </c>
      <c r="AI38" s="47">
        <v>3</v>
      </c>
      <c r="AJ38" s="47"/>
      <c r="AK38" s="47">
        <v>2</v>
      </c>
      <c r="AL38" s="49">
        <v>3</v>
      </c>
      <c r="AM38" s="49">
        <v>2</v>
      </c>
      <c r="AN38" s="49">
        <v>4</v>
      </c>
      <c r="AO38" s="48">
        <v>1</v>
      </c>
      <c r="AQ38" s="21">
        <v>59</v>
      </c>
      <c r="AR38" s="47">
        <v>7</v>
      </c>
      <c r="AT38" s="21">
        <v>49</v>
      </c>
      <c r="AU38" s="47">
        <v>9</v>
      </c>
      <c r="AV38" s="47">
        <v>5</v>
      </c>
      <c r="AX38" s="21">
        <v>46</v>
      </c>
      <c r="AY38" s="47">
        <v>5</v>
      </c>
      <c r="AZ38" s="47">
        <v>4</v>
      </c>
      <c r="BC38">
        <v>2</v>
      </c>
      <c r="BD38">
        <v>2</v>
      </c>
      <c r="BE38">
        <v>4</v>
      </c>
      <c r="BF38">
        <v>5</v>
      </c>
      <c r="BH38" s="21">
        <v>73</v>
      </c>
      <c r="BI38" s="47">
        <v>8</v>
      </c>
      <c r="BJ38" s="47">
        <v>5</v>
      </c>
      <c r="BL38" s="21">
        <v>13</v>
      </c>
      <c r="BM38" s="47">
        <v>6</v>
      </c>
      <c r="BN38" s="47">
        <v>2</v>
      </c>
      <c r="BP38">
        <v>2</v>
      </c>
      <c r="BQ38">
        <v>2</v>
      </c>
      <c r="BR38">
        <v>4</v>
      </c>
      <c r="BS38">
        <v>5</v>
      </c>
      <c r="BU38" s="21">
        <v>59</v>
      </c>
      <c r="BV38" s="47">
        <v>8</v>
      </c>
      <c r="BW38" s="47">
        <v>6</v>
      </c>
      <c r="BY38" s="50">
        <f>SUM(CALCULATION!BH38:BJ38)</f>
        <v>86</v>
      </c>
      <c r="BZ38">
        <v>13</v>
      </c>
      <c r="CA38">
        <v>14</v>
      </c>
      <c r="CC38" s="50">
        <f>SUM(CALCULATION!AE38:AG38)</f>
        <v>81</v>
      </c>
      <c r="CD38">
        <v>12</v>
      </c>
      <c r="CE38">
        <v>15</v>
      </c>
      <c r="CG38" s="50">
        <f>SUM(CALCULATION!BL38:BN38)</f>
        <v>21</v>
      </c>
      <c r="CH38">
        <v>1</v>
      </c>
      <c r="CI38" s="47">
        <v>6</v>
      </c>
      <c r="CJ38">
        <f t="shared" si="3"/>
        <v>7</v>
      </c>
      <c r="CL38" s="50">
        <f>SUM(CALCULATION!R38:T38)</f>
        <v>86</v>
      </c>
      <c r="CM38">
        <v>12</v>
      </c>
      <c r="CN38">
        <v>20</v>
      </c>
      <c r="CP38" s="50">
        <f>SUM(CALCULATION!AT38:AV38)</f>
        <v>63</v>
      </c>
      <c r="CQ38">
        <v>19</v>
      </c>
      <c r="CR38">
        <v>16</v>
      </c>
      <c r="CT38" s="50">
        <f>SUM(CALCULATION!BP38:BS38)</f>
        <v>13</v>
      </c>
      <c r="CU38">
        <v>7</v>
      </c>
      <c r="CW38" s="50">
        <f>SUM(CALCULATION!BU38:BW38)</f>
        <v>73</v>
      </c>
      <c r="CX38">
        <v>14</v>
      </c>
      <c r="CY38">
        <v>11</v>
      </c>
      <c r="DA38" s="50">
        <f>SUM(CALCULATION!AX38:AZ38)</f>
        <v>55</v>
      </c>
      <c r="DB38">
        <v>8</v>
      </c>
      <c r="DD38" s="50">
        <f>SUM(CALCULATION!Z38:AC38)</f>
        <v>5</v>
      </c>
      <c r="DE38">
        <v>5</v>
      </c>
      <c r="DG38" s="50">
        <f>SUM(CALCULATION!V38:X38)</f>
        <v>86</v>
      </c>
      <c r="DH38" s="51">
        <v>17</v>
      </c>
      <c r="DI38" s="51">
        <v>11</v>
      </c>
      <c r="DM38" s="50">
        <f>SUM(CALCULATION!AI38:AO38)</f>
        <v>15</v>
      </c>
      <c r="DN38">
        <v>5</v>
      </c>
      <c r="DP38" s="50">
        <f>SUM(CALCULATION!CG38:CJ38)</f>
        <v>35</v>
      </c>
      <c r="DS38" s="50">
        <f>SUM(CALCULATION!BL38:BN38)</f>
        <v>21</v>
      </c>
      <c r="DT38">
        <v>1</v>
      </c>
      <c r="DU38">
        <v>6</v>
      </c>
      <c r="DW38" s="52">
        <f>SUM(CALCULATION!CP38:CR38)</f>
        <v>98</v>
      </c>
      <c r="DX38">
        <v>23</v>
      </c>
      <c r="DY38">
        <v>23</v>
      </c>
      <c r="EA38" s="52">
        <f>SUM(CALCULATION!DA38:DB38)</f>
        <v>63</v>
      </c>
      <c r="EB38">
        <v>10</v>
      </c>
      <c r="EC38">
        <v>8</v>
      </c>
      <c r="EE38" s="52">
        <f>SUM(CALCULATION!CW38:CY38)</f>
        <v>98</v>
      </c>
      <c r="EF38">
        <v>16</v>
      </c>
      <c r="EG38">
        <v>10</v>
      </c>
      <c r="EI38" s="52">
        <f>SUM(CALCULATION!CT38:CU38)</f>
        <v>20</v>
      </c>
      <c r="EJ38">
        <v>6</v>
      </c>
      <c r="EK38">
        <v>6</v>
      </c>
      <c r="EM38" s="52">
        <f>SUM(CALCULATION!CL38:CN38)</f>
        <v>118</v>
      </c>
      <c r="EN38">
        <v>27</v>
      </c>
      <c r="EO38">
        <v>22</v>
      </c>
      <c r="EQ38" s="52">
        <f>SUM(CALCULATION!BY38:CA38)</f>
        <v>113</v>
      </c>
      <c r="ER38">
        <v>20</v>
      </c>
      <c r="ES38">
        <v>15</v>
      </c>
      <c r="EU38" s="53">
        <f>SUM(CALCULATION!DS38:DU38)</f>
        <v>28</v>
      </c>
      <c r="EV38">
        <v>6</v>
      </c>
      <c r="EW38">
        <v>2</v>
      </c>
      <c r="EY38" s="52">
        <f>SUM(CALCULATION!CC38:CE38)</f>
        <v>108</v>
      </c>
      <c r="EZ38">
        <v>22</v>
      </c>
      <c r="FA38">
        <v>15</v>
      </c>
      <c r="FC38" s="52">
        <f>SUM(CALCULATION!DM38:DN38)</f>
        <v>20</v>
      </c>
      <c r="FD38">
        <v>5</v>
      </c>
      <c r="FE38">
        <v>3</v>
      </c>
      <c r="FG38" s="52">
        <f>SUM(CALCULATION!DG38:DI38)</f>
        <v>114</v>
      </c>
      <c r="FH38">
        <v>9</v>
      </c>
      <c r="FI38">
        <v>13</v>
      </c>
      <c r="FK38" s="52">
        <f>SUM(CALCULATION!DD38:DE38)</f>
        <v>10</v>
      </c>
      <c r="FL38">
        <v>3</v>
      </c>
      <c r="FM38">
        <v>4</v>
      </c>
      <c r="FO38" s="54">
        <f>SUM(CALCULATION!DW38:DY38)</f>
        <v>144</v>
      </c>
      <c r="FP38" s="50">
        <v>8</v>
      </c>
      <c r="FQ38" s="50">
        <v>16</v>
      </c>
      <c r="FR38" s="50">
        <v>16</v>
      </c>
      <c r="FT38" s="54">
        <f>SUM(CALCULATION!EA38:EC38)</f>
        <v>81</v>
      </c>
      <c r="FU38" s="50">
        <v>2</v>
      </c>
      <c r="FV38" s="50">
        <v>6</v>
      </c>
      <c r="FW38" s="50">
        <v>4</v>
      </c>
      <c r="FY38" s="54">
        <f>SUM(CALCULATION!EE38:EG38)</f>
        <v>124</v>
      </c>
      <c r="FZ38" s="50">
        <v>8</v>
      </c>
      <c r="GA38" s="50">
        <v>13</v>
      </c>
      <c r="GD38" s="54">
        <f>SUM(CALCULATION!EI38:EK38)</f>
        <v>32</v>
      </c>
      <c r="GE38" s="50">
        <v>4</v>
      </c>
      <c r="GF38" s="50">
        <v>6</v>
      </c>
      <c r="GG38" s="50">
        <v>7</v>
      </c>
      <c r="GI38" s="54">
        <f>SUM(CALCULATION!EM38:EO38)</f>
        <v>167</v>
      </c>
      <c r="GJ38" s="50">
        <v>17</v>
      </c>
      <c r="GK38" s="50">
        <v>22</v>
      </c>
      <c r="GL38" s="50">
        <v>20</v>
      </c>
      <c r="GN38" s="54">
        <f>SUM(CALCULATION!EQ38:ES38)</f>
        <v>148</v>
      </c>
      <c r="GO38" s="50">
        <v>12</v>
      </c>
      <c r="GP38" s="50">
        <v>14</v>
      </c>
      <c r="GQ38" s="50">
        <v>11</v>
      </c>
      <c r="GS38" s="54">
        <f>SUM(CALCULATION!EU38:EW38)</f>
        <v>36</v>
      </c>
      <c r="GT38" s="50">
        <v>4</v>
      </c>
      <c r="GU38" s="50">
        <v>24</v>
      </c>
      <c r="GV38" s="50">
        <v>4</v>
      </c>
      <c r="GX38" s="54">
        <f>SUM(CALCULATION!EY38:FA38)</f>
        <v>145</v>
      </c>
      <c r="GY38" s="50">
        <v>6</v>
      </c>
      <c r="GZ38" s="50">
        <v>8</v>
      </c>
      <c r="HA38" s="50">
        <v>8</v>
      </c>
      <c r="HC38" s="54">
        <f>SUM(CALCULATION!FC38:FE38)</f>
        <v>28</v>
      </c>
      <c r="HD38" s="50">
        <v>2</v>
      </c>
      <c r="HE38" s="50">
        <v>4</v>
      </c>
      <c r="HF38" s="50">
        <v>3</v>
      </c>
      <c r="HH38" s="54">
        <f>SUM(CALCULATION!FG38:FI38)</f>
        <v>136</v>
      </c>
      <c r="HI38" s="50">
        <v>10</v>
      </c>
      <c r="HJ38" s="50">
        <v>16</v>
      </c>
      <c r="HK38" s="50">
        <v>8</v>
      </c>
      <c r="HM38" s="54">
        <f>SUM(CALCULATION!FK38:FM38)</f>
        <v>17</v>
      </c>
      <c r="HN38" s="50">
        <v>2</v>
      </c>
      <c r="HO38" s="50">
        <v>2</v>
      </c>
      <c r="HP38" s="50">
        <v>2</v>
      </c>
      <c r="HR38" s="20">
        <f>SUM(CALCULATION!FO38:FR38)</f>
        <v>184</v>
      </c>
      <c r="HS38" s="50">
        <v>9</v>
      </c>
      <c r="HU38" s="20">
        <f>SUM(CALCULATION!FT38:FW38)</f>
        <v>93</v>
      </c>
      <c r="HV38" s="50">
        <v>16</v>
      </c>
      <c r="HX38" s="20">
        <f>SUM(CALCULATION!FY38:GA38)</f>
        <v>145</v>
      </c>
      <c r="HY38" s="50">
        <v>17</v>
      </c>
      <c r="IA38" s="20">
        <f>SUM(CALCULATION!GD38:GG38)</f>
        <v>49</v>
      </c>
      <c r="IB38" s="50">
        <v>6</v>
      </c>
      <c r="ID38" s="20">
        <f>SUM(CALCULATION!GI38:GL38)</f>
        <v>226</v>
      </c>
      <c r="IE38" s="50">
        <v>9</v>
      </c>
      <c r="IG38" s="20">
        <f>SUM(CALCULATION!GN38:GQ38)</f>
        <v>185</v>
      </c>
      <c r="IH38" s="50">
        <v>12</v>
      </c>
      <c r="IJ38" s="20">
        <f>SUM(CALCULATION!GS38:GV38)</f>
        <v>68</v>
      </c>
      <c r="IK38" s="50">
        <v>6</v>
      </c>
      <c r="IM38" s="20">
        <f>SUM(CALCULATION!GX38:HA38)</f>
        <v>167</v>
      </c>
      <c r="IN38" s="50">
        <v>9</v>
      </c>
      <c r="IP38" s="20">
        <f>SUM(CALCULATION!HC38:HF38)</f>
        <v>37</v>
      </c>
      <c r="IQ38" s="50">
        <v>4</v>
      </c>
      <c r="IS38" s="20">
        <f>SUM(CALCULATION!HH38:HK38)</f>
        <v>170</v>
      </c>
      <c r="IT38" s="50">
        <v>13</v>
      </c>
      <c r="IV38" s="54">
        <f>SUM(CALCULATION!FK38:FM38)</f>
        <v>17</v>
      </c>
      <c r="IW38" s="50">
        <v>2</v>
      </c>
      <c r="IX38" s="50">
        <v>2</v>
      </c>
      <c r="IY38" s="50">
        <v>3</v>
      </c>
      <c r="IZ38" s="21">
        <v>3</v>
      </c>
      <c r="JB38" s="20">
        <f>SUM(CALCULATION!FT38:FW38)</f>
        <v>93</v>
      </c>
      <c r="JC38" s="55">
        <v>22</v>
      </c>
      <c r="JD38" s="56">
        <f t="shared" si="4"/>
        <v>115</v>
      </c>
      <c r="JF38" s="20">
        <f>SUM(CALCULATION!HH38:HK38)</f>
        <v>170</v>
      </c>
      <c r="JG38" s="55">
        <v>13</v>
      </c>
      <c r="JI38" s="20">
        <f>SUM(CALCULATION!HR38:HS38)</f>
        <v>193</v>
      </c>
      <c r="JJ38" s="50">
        <v>5</v>
      </c>
      <c r="JL38" s="20">
        <f>SUM(CALCULATION!HX38:HY38)</f>
        <v>162</v>
      </c>
      <c r="JM38" s="50">
        <v>2</v>
      </c>
      <c r="JO38" s="20">
        <f>SUM(CALCULATION!IA38:IB38)</f>
        <v>55</v>
      </c>
      <c r="JP38" s="50">
        <v>0</v>
      </c>
      <c r="JR38" s="20">
        <f>SUM(CALCULATION!ID38:IE38)</f>
        <v>235</v>
      </c>
      <c r="JS38" s="50">
        <v>4</v>
      </c>
      <c r="JU38" s="20">
        <f>SUM(CALCULATION!IG38:IH38)</f>
        <v>197</v>
      </c>
      <c r="JV38" s="50">
        <v>6</v>
      </c>
      <c r="JX38" s="56">
        <f>SUM(CALCULATION!JB38:JC38)</f>
        <v>115</v>
      </c>
      <c r="JY38" s="50">
        <v>3</v>
      </c>
      <c r="KA38" s="20">
        <f>SUM(CALCULATION!IJ38:IK38)</f>
        <v>74</v>
      </c>
      <c r="KB38" s="50">
        <v>4</v>
      </c>
      <c r="KD38" s="20">
        <f>SUM(CALCULATION!IM38:IN38)</f>
        <v>176</v>
      </c>
      <c r="KE38" s="50">
        <v>4</v>
      </c>
      <c r="KG38" s="20">
        <f>SUM(CALCULATION!IP38:IQ38)</f>
        <v>41</v>
      </c>
      <c r="KH38" s="50">
        <v>1</v>
      </c>
      <c r="KJ38" s="56">
        <f>SUM(CALCULATION!JF38:JG38)</f>
        <v>183</v>
      </c>
      <c r="KK38" s="50">
        <v>4</v>
      </c>
      <c r="KM38" s="20">
        <f>SUM(CALCULATION!IV38:IZ38)</f>
        <v>27</v>
      </c>
      <c r="KN38" s="50">
        <v>1</v>
      </c>
    </row>
    <row r="39" spans="1:300">
      <c r="A39">
        <v>13</v>
      </c>
      <c r="B39">
        <v>10</v>
      </c>
      <c r="C39" s="47">
        <v>5</v>
      </c>
      <c r="D39" s="47">
        <v>5</v>
      </c>
      <c r="H39">
        <v>2</v>
      </c>
      <c r="I39">
        <v>3</v>
      </c>
      <c r="J39">
        <v>10</v>
      </c>
      <c r="K39">
        <v>14</v>
      </c>
      <c r="M39">
        <v>2</v>
      </c>
      <c r="N39">
        <v>1</v>
      </c>
      <c r="O39">
        <v>4</v>
      </c>
      <c r="P39">
        <v>4</v>
      </c>
      <c r="R39" s="21">
        <v>62</v>
      </c>
      <c r="S39" s="47">
        <v>7</v>
      </c>
      <c r="T39" s="47">
        <v>9</v>
      </c>
      <c r="V39" s="21">
        <v>73</v>
      </c>
      <c r="W39" s="47">
        <v>7</v>
      </c>
      <c r="X39" s="47">
        <v>4</v>
      </c>
      <c r="Z39">
        <v>1</v>
      </c>
      <c r="AA39" s="47">
        <v>3</v>
      </c>
      <c r="AB39" s="47">
        <v>0</v>
      </c>
      <c r="AC39" s="47">
        <v>1</v>
      </c>
      <c r="AE39" s="21">
        <v>56</v>
      </c>
      <c r="AF39" s="47">
        <v>11</v>
      </c>
      <c r="AG39" s="47">
        <v>8</v>
      </c>
      <c r="AI39" s="47">
        <v>2</v>
      </c>
      <c r="AJ39" s="47"/>
      <c r="AK39" s="47">
        <v>2</v>
      </c>
      <c r="AL39" s="49">
        <v>2</v>
      </c>
      <c r="AM39" s="49">
        <v>1</v>
      </c>
      <c r="AN39" s="49">
        <v>4</v>
      </c>
      <c r="AO39" s="48">
        <v>1</v>
      </c>
      <c r="AQ39" s="21">
        <v>56</v>
      </c>
      <c r="AR39" s="47">
        <v>6</v>
      </c>
      <c r="AT39" s="21">
        <v>45</v>
      </c>
      <c r="AU39" s="47">
        <v>9</v>
      </c>
      <c r="AV39" s="47">
        <v>6</v>
      </c>
      <c r="AX39" s="21">
        <v>42</v>
      </c>
      <c r="AY39" s="47">
        <v>5</v>
      </c>
      <c r="AZ39" s="47">
        <v>4</v>
      </c>
      <c r="BC39">
        <v>2</v>
      </c>
      <c r="BD39">
        <v>1</v>
      </c>
      <c r="BE39">
        <v>4</v>
      </c>
      <c r="BF39">
        <v>5</v>
      </c>
      <c r="BH39" s="21">
        <v>70</v>
      </c>
      <c r="BI39" s="47">
        <v>8</v>
      </c>
      <c r="BJ39" s="47">
        <v>5</v>
      </c>
      <c r="BL39" s="21">
        <v>11</v>
      </c>
      <c r="BM39" s="47">
        <v>6</v>
      </c>
      <c r="BN39" s="47">
        <v>4</v>
      </c>
      <c r="BP39">
        <v>2</v>
      </c>
      <c r="BQ39">
        <v>1</v>
      </c>
      <c r="BR39">
        <v>4</v>
      </c>
      <c r="BS39">
        <v>5</v>
      </c>
      <c r="BU39" s="21">
        <v>56</v>
      </c>
      <c r="BV39" s="47">
        <v>7</v>
      </c>
      <c r="BW39" s="47">
        <v>7</v>
      </c>
      <c r="BY39" s="50">
        <f>SUM(CALCULATION!BH39:BJ39)</f>
        <v>83</v>
      </c>
      <c r="BZ39">
        <v>13</v>
      </c>
      <c r="CA39">
        <v>13</v>
      </c>
      <c r="CC39" s="50">
        <f>SUM(CALCULATION!AE39:AG39)</f>
        <v>75</v>
      </c>
      <c r="CD39">
        <v>12</v>
      </c>
      <c r="CE39">
        <v>14</v>
      </c>
      <c r="CG39" s="50">
        <f>SUM(CALCULATION!BL39:BN39)</f>
        <v>21</v>
      </c>
      <c r="CH39">
        <v>1</v>
      </c>
      <c r="CI39" s="47">
        <v>6</v>
      </c>
      <c r="CJ39">
        <f t="shared" si="3"/>
        <v>7</v>
      </c>
      <c r="CL39" s="50">
        <f>SUM(CALCULATION!R39:T39)</f>
        <v>78</v>
      </c>
      <c r="CM39">
        <v>11</v>
      </c>
      <c r="CN39">
        <v>17</v>
      </c>
      <c r="CP39" s="50">
        <f>SUM(CALCULATION!AT39:AV39)</f>
        <v>60</v>
      </c>
      <c r="CQ39">
        <v>20</v>
      </c>
      <c r="CR39">
        <v>15</v>
      </c>
      <c r="CT39" s="50">
        <f>SUM(CALCULATION!BP39:BS39)</f>
        <v>12</v>
      </c>
      <c r="CU39">
        <v>7</v>
      </c>
      <c r="CW39" s="50">
        <f>SUM(CALCULATION!BU39:BW39)</f>
        <v>70</v>
      </c>
      <c r="CX39">
        <v>15</v>
      </c>
      <c r="CY39">
        <v>11</v>
      </c>
      <c r="DA39" s="50">
        <f>SUM(CALCULATION!AX39:AZ39)</f>
        <v>51</v>
      </c>
      <c r="DB39">
        <v>6</v>
      </c>
      <c r="DD39" s="50">
        <f>SUM(CALCULATION!Z39:AC39)</f>
        <v>5</v>
      </c>
      <c r="DE39">
        <v>5</v>
      </c>
      <c r="DG39" s="50">
        <f>SUM(CALCULATION!V39:X39)</f>
        <v>84</v>
      </c>
      <c r="DH39" s="51">
        <v>14</v>
      </c>
      <c r="DI39" s="51">
        <v>8</v>
      </c>
      <c r="DM39" s="50">
        <f>SUM(CALCULATION!AI39:AO39)</f>
        <v>12</v>
      </c>
      <c r="DN39">
        <v>5</v>
      </c>
      <c r="DP39" s="50">
        <f>SUM(CALCULATION!CG39:CJ39)</f>
        <v>35</v>
      </c>
      <c r="DS39" s="50">
        <f>SUM(CALCULATION!BL39:BN39)</f>
        <v>21</v>
      </c>
      <c r="DT39">
        <v>1</v>
      </c>
      <c r="DU39">
        <v>6</v>
      </c>
      <c r="DW39" s="52">
        <f>SUM(CALCULATION!CP39:CR39)</f>
        <v>95</v>
      </c>
      <c r="DX39">
        <v>15</v>
      </c>
      <c r="DY39">
        <v>19</v>
      </c>
      <c r="EA39" s="52">
        <f>SUM(CALCULATION!DA39:DB39)</f>
        <v>57</v>
      </c>
      <c r="EB39">
        <v>6</v>
      </c>
      <c r="EC39">
        <v>8</v>
      </c>
      <c r="EE39" s="52">
        <f>SUM(CALCULATION!CW39:CY39)</f>
        <v>96</v>
      </c>
      <c r="EF39">
        <v>9</v>
      </c>
      <c r="EG39">
        <v>8</v>
      </c>
      <c r="EI39" s="52">
        <f>SUM(CALCULATION!CT39:CU39)</f>
        <v>19</v>
      </c>
      <c r="EJ39">
        <v>2</v>
      </c>
      <c r="EK39">
        <v>4</v>
      </c>
      <c r="EM39" s="52">
        <f>SUM(CALCULATION!CL39:CN39)</f>
        <v>106</v>
      </c>
      <c r="EN39">
        <v>8</v>
      </c>
      <c r="EO39">
        <v>21</v>
      </c>
      <c r="EQ39" s="52">
        <f>SUM(CALCULATION!BY39:CA39)</f>
        <v>109</v>
      </c>
      <c r="ER39">
        <v>12</v>
      </c>
      <c r="ES39">
        <v>15</v>
      </c>
      <c r="EU39" s="53">
        <f>SUM(CALCULATION!DS39:DU39)</f>
        <v>28</v>
      </c>
      <c r="EV39">
        <v>4</v>
      </c>
      <c r="EW39">
        <v>0</v>
      </c>
      <c r="EY39" s="52">
        <f>SUM(CALCULATION!CC39:CE39)</f>
        <v>101</v>
      </c>
      <c r="EZ39">
        <v>7</v>
      </c>
      <c r="FA39">
        <v>13</v>
      </c>
      <c r="FC39" s="52">
        <f>SUM(CALCULATION!DM39:DN39)</f>
        <v>17</v>
      </c>
      <c r="FD39">
        <v>2</v>
      </c>
      <c r="FE39">
        <v>2</v>
      </c>
      <c r="FG39" s="52">
        <f>SUM(CALCULATION!DG39:DI39)</f>
        <v>106</v>
      </c>
      <c r="FH39">
        <v>13</v>
      </c>
      <c r="FI39">
        <v>10</v>
      </c>
      <c r="FK39" s="52">
        <f>SUM(CALCULATION!DD39:DE39)</f>
        <v>10</v>
      </c>
      <c r="FL39">
        <v>4</v>
      </c>
      <c r="FM39">
        <v>4</v>
      </c>
      <c r="FO39" s="54">
        <f>SUM(CALCULATION!DW39:DY39)</f>
        <v>129</v>
      </c>
      <c r="FP39" s="50">
        <v>5</v>
      </c>
      <c r="FQ39" s="50">
        <v>12</v>
      </c>
      <c r="FR39" s="50">
        <v>12</v>
      </c>
      <c r="FT39" s="54">
        <f>SUM(CALCULATION!EA39:EC39)</f>
        <v>71</v>
      </c>
      <c r="FU39" s="50">
        <v>2</v>
      </c>
      <c r="FV39" s="50">
        <v>6</v>
      </c>
      <c r="FW39" s="50">
        <v>6</v>
      </c>
      <c r="FY39" s="54">
        <f>SUM(CALCULATION!EE39:EG39)</f>
        <v>113</v>
      </c>
      <c r="FZ39" s="50">
        <v>8</v>
      </c>
      <c r="GA39" s="50">
        <v>10</v>
      </c>
      <c r="GD39" s="54">
        <f>SUM(CALCULATION!EI39:EK39)</f>
        <v>25</v>
      </c>
      <c r="GE39" s="50">
        <v>4</v>
      </c>
      <c r="GF39" s="50">
        <v>6</v>
      </c>
      <c r="GG39" s="50">
        <v>4</v>
      </c>
      <c r="GI39" s="54">
        <f>SUM(CALCULATION!EM39:EO39)</f>
        <v>135</v>
      </c>
      <c r="GJ39" s="50">
        <v>16</v>
      </c>
      <c r="GK39" s="50">
        <v>22</v>
      </c>
      <c r="GL39" s="50">
        <v>19</v>
      </c>
      <c r="GN39" s="54">
        <f>SUM(CALCULATION!EQ39:ES39)</f>
        <v>136</v>
      </c>
      <c r="GO39" s="50">
        <v>13</v>
      </c>
      <c r="GP39" s="50">
        <v>13</v>
      </c>
      <c r="GQ39" s="50">
        <v>11</v>
      </c>
      <c r="GS39" s="54">
        <f>SUM(CALCULATION!EU39:EW39)</f>
        <v>32</v>
      </c>
      <c r="GT39" s="50">
        <v>4</v>
      </c>
      <c r="GU39" s="50">
        <v>24</v>
      </c>
      <c r="GV39" s="50">
        <v>4</v>
      </c>
      <c r="GX39" s="54">
        <f>SUM(CALCULATION!EY39:FA39)</f>
        <v>121</v>
      </c>
      <c r="GY39" s="50">
        <v>5</v>
      </c>
      <c r="GZ39" s="50">
        <v>6</v>
      </c>
      <c r="HA39" s="50">
        <v>6</v>
      </c>
      <c r="HC39" s="54">
        <f>SUM(CALCULATION!FC39:FE39)</f>
        <v>21</v>
      </c>
      <c r="HD39" s="50">
        <v>2</v>
      </c>
      <c r="HE39" s="50">
        <v>4</v>
      </c>
      <c r="HF39" s="50">
        <v>3</v>
      </c>
      <c r="HH39" s="54">
        <f>SUM(CALCULATION!FG39:FI39)</f>
        <v>129</v>
      </c>
      <c r="HI39" s="50">
        <v>9</v>
      </c>
      <c r="HJ39" s="50">
        <v>13</v>
      </c>
      <c r="HK39" s="50">
        <v>7</v>
      </c>
      <c r="HM39" s="54">
        <f>SUM(CALCULATION!FK39:FM39)</f>
        <v>18</v>
      </c>
      <c r="HN39" s="50">
        <v>2</v>
      </c>
      <c r="HO39" s="50">
        <v>2</v>
      </c>
      <c r="HP39" s="50">
        <v>2</v>
      </c>
      <c r="HR39" s="20">
        <f>SUM(CALCULATION!FO39:FR39)</f>
        <v>158</v>
      </c>
      <c r="HS39" s="50">
        <v>8</v>
      </c>
      <c r="HU39" s="20">
        <f>SUM(CALCULATION!FT39:FW39)</f>
        <v>85</v>
      </c>
      <c r="HV39" s="50">
        <v>13</v>
      </c>
      <c r="HX39" s="20">
        <f>SUM(CALCULATION!FY39:GA39)</f>
        <v>131</v>
      </c>
      <c r="HY39" s="50">
        <v>17</v>
      </c>
      <c r="IA39" s="20">
        <f>SUM(CALCULATION!GD39:GG39)</f>
        <v>39</v>
      </c>
      <c r="IB39" s="50">
        <v>6</v>
      </c>
      <c r="ID39" s="20">
        <f>SUM(CALCULATION!GI39:GL39)</f>
        <v>192</v>
      </c>
      <c r="IE39" s="50">
        <v>9</v>
      </c>
      <c r="IG39" s="20">
        <f>SUM(CALCULATION!GN39:GQ39)</f>
        <v>173</v>
      </c>
      <c r="IH39" s="50">
        <v>13</v>
      </c>
      <c r="IJ39" s="20">
        <f>SUM(CALCULATION!GS39:GV39)</f>
        <v>64</v>
      </c>
      <c r="IK39" s="50">
        <v>6</v>
      </c>
      <c r="IM39" s="20">
        <f>SUM(CALCULATION!GX39:HA39)</f>
        <v>138</v>
      </c>
      <c r="IN39" s="50">
        <v>9</v>
      </c>
      <c r="IP39" s="20">
        <f>SUM(CALCULATION!HC39:HF39)</f>
        <v>30</v>
      </c>
      <c r="IQ39" s="50">
        <v>3</v>
      </c>
      <c r="IS39" s="20">
        <f>SUM(CALCULATION!HH39:HK39)</f>
        <v>158</v>
      </c>
      <c r="IT39" s="50">
        <v>12</v>
      </c>
      <c r="IV39" s="54">
        <f>SUM(CALCULATION!FK39:FM39)</f>
        <v>18</v>
      </c>
      <c r="IW39" s="50">
        <v>2</v>
      </c>
      <c r="IX39" s="50">
        <v>2</v>
      </c>
      <c r="IY39" s="50">
        <v>3</v>
      </c>
      <c r="IZ39" s="21">
        <v>3</v>
      </c>
      <c r="JB39" s="20">
        <f>SUM(CALCULATION!FT39:FW39)</f>
        <v>85</v>
      </c>
      <c r="JC39" s="55">
        <v>19</v>
      </c>
      <c r="JD39" s="56">
        <f t="shared" si="4"/>
        <v>104</v>
      </c>
      <c r="JF39" s="20">
        <f>SUM(CALCULATION!HH39:HK39)</f>
        <v>158</v>
      </c>
      <c r="JG39" s="55">
        <v>12</v>
      </c>
      <c r="JI39" s="20">
        <f>SUM(CALCULATION!HR39:HS39)</f>
        <v>166</v>
      </c>
      <c r="JJ39" s="50">
        <v>6</v>
      </c>
      <c r="JL39" s="20">
        <f>SUM(CALCULATION!HX39:HY39)</f>
        <v>148</v>
      </c>
      <c r="JM39" s="50">
        <v>1</v>
      </c>
      <c r="JO39" s="20">
        <f>SUM(CALCULATION!IA39:IB39)</f>
        <v>45</v>
      </c>
      <c r="JP39" s="50">
        <v>0</v>
      </c>
      <c r="JR39" s="20">
        <f>SUM(CALCULATION!ID39:IE39)</f>
        <v>201</v>
      </c>
      <c r="JS39" s="50">
        <v>2</v>
      </c>
      <c r="JU39" s="20">
        <f>SUM(CALCULATION!IG39:IH39)</f>
        <v>186</v>
      </c>
      <c r="JV39" s="50">
        <v>6</v>
      </c>
      <c r="JX39" s="56">
        <f>SUM(CALCULATION!JB39:JC39)</f>
        <v>104</v>
      </c>
      <c r="JY39" s="50">
        <v>3</v>
      </c>
      <c r="KA39" s="20">
        <f>SUM(CALCULATION!IJ39:IK39)</f>
        <v>70</v>
      </c>
      <c r="KB39" s="50">
        <v>4</v>
      </c>
      <c r="KD39" s="20">
        <f>SUM(CALCULATION!IM39:IN39)</f>
        <v>147</v>
      </c>
      <c r="KE39" s="50">
        <v>3</v>
      </c>
      <c r="KG39" s="20">
        <f>SUM(CALCULATION!IP39:IQ39)</f>
        <v>33</v>
      </c>
      <c r="KH39" s="50">
        <v>1</v>
      </c>
      <c r="KJ39" s="56">
        <f>SUM(CALCULATION!JF39:JG39)</f>
        <v>170</v>
      </c>
      <c r="KK39" s="50">
        <v>4</v>
      </c>
      <c r="KM39" s="20">
        <f>SUM(CALCULATION!IV39:IZ39)</f>
        <v>28</v>
      </c>
      <c r="KN39" s="50">
        <v>1</v>
      </c>
    </row>
    <row r="40" spans="1:300">
      <c r="A40">
        <v>14</v>
      </c>
      <c r="B40">
        <v>10</v>
      </c>
      <c r="C40" s="47">
        <v>7</v>
      </c>
      <c r="D40" s="47">
        <v>4</v>
      </c>
      <c r="H40">
        <v>2</v>
      </c>
      <c r="I40">
        <v>3</v>
      </c>
      <c r="J40">
        <v>11</v>
      </c>
      <c r="K40">
        <v>10</v>
      </c>
      <c r="M40">
        <v>2</v>
      </c>
      <c r="N40">
        <v>1</v>
      </c>
      <c r="O40">
        <v>4</v>
      </c>
      <c r="P40">
        <v>3</v>
      </c>
      <c r="R40" s="21">
        <v>58</v>
      </c>
      <c r="S40" s="47">
        <v>8</v>
      </c>
      <c r="T40" s="47">
        <v>7</v>
      </c>
      <c r="V40" s="21">
        <v>66</v>
      </c>
      <c r="W40" s="47">
        <v>6</v>
      </c>
      <c r="X40" s="47">
        <v>4</v>
      </c>
      <c r="Z40">
        <v>1</v>
      </c>
      <c r="AA40" s="47">
        <v>3</v>
      </c>
      <c r="AB40" s="47">
        <v>0</v>
      </c>
      <c r="AC40" s="47">
        <v>1</v>
      </c>
      <c r="AE40" s="21">
        <v>56</v>
      </c>
      <c r="AF40" s="47">
        <v>11</v>
      </c>
      <c r="AG40" s="47">
        <v>7</v>
      </c>
      <c r="AI40" s="47">
        <v>2</v>
      </c>
      <c r="AJ40" s="47"/>
      <c r="AK40" s="47">
        <v>2</v>
      </c>
      <c r="AL40" s="49">
        <v>2</v>
      </c>
      <c r="AM40" s="49">
        <v>1</v>
      </c>
      <c r="AN40" s="49">
        <v>4</v>
      </c>
      <c r="AO40" s="48">
        <v>1</v>
      </c>
      <c r="AQ40" s="21">
        <v>50</v>
      </c>
      <c r="AR40" s="47">
        <v>7</v>
      </c>
      <c r="AT40" s="21">
        <v>44</v>
      </c>
      <c r="AU40" s="47">
        <v>9</v>
      </c>
      <c r="AV40" s="47">
        <v>5</v>
      </c>
      <c r="AX40" s="21">
        <v>37</v>
      </c>
      <c r="AY40" s="47">
        <v>5</v>
      </c>
      <c r="AZ40" s="47">
        <v>4</v>
      </c>
      <c r="BC40">
        <v>2</v>
      </c>
      <c r="BD40">
        <v>1</v>
      </c>
      <c r="BE40">
        <v>4</v>
      </c>
      <c r="BF40">
        <v>4</v>
      </c>
      <c r="BH40" s="21">
        <v>61</v>
      </c>
      <c r="BI40" s="47">
        <v>8</v>
      </c>
      <c r="BJ40" s="47">
        <v>6</v>
      </c>
      <c r="BL40" s="21">
        <v>13</v>
      </c>
      <c r="BM40" s="47">
        <v>6</v>
      </c>
      <c r="BN40" s="47">
        <v>2</v>
      </c>
      <c r="BP40">
        <v>2</v>
      </c>
      <c r="BQ40">
        <v>1</v>
      </c>
      <c r="BR40">
        <v>4</v>
      </c>
      <c r="BS40">
        <v>4</v>
      </c>
      <c r="BU40" s="21">
        <v>50</v>
      </c>
      <c r="BV40" s="47">
        <v>8</v>
      </c>
      <c r="BW40" s="47">
        <v>7</v>
      </c>
      <c r="BY40" s="50">
        <f>SUM(CALCULATION!BH40:BJ40)</f>
        <v>75</v>
      </c>
      <c r="BZ40">
        <v>10</v>
      </c>
      <c r="CA40">
        <v>11</v>
      </c>
      <c r="CC40" s="50">
        <f>SUM(CALCULATION!AE40:AG40)</f>
        <v>74</v>
      </c>
      <c r="CD40">
        <v>9</v>
      </c>
      <c r="CE40">
        <v>10</v>
      </c>
      <c r="CG40" s="50">
        <f>SUM(CALCULATION!BL40:BN40)</f>
        <v>21</v>
      </c>
      <c r="CH40">
        <v>0</v>
      </c>
      <c r="CI40" s="47">
        <v>6</v>
      </c>
      <c r="CJ40">
        <f t="shared" si="3"/>
        <v>6</v>
      </c>
      <c r="CL40" s="50">
        <f>SUM(CALCULATION!R40:T40)</f>
        <v>73</v>
      </c>
      <c r="CM40">
        <v>7</v>
      </c>
      <c r="CN40">
        <v>18</v>
      </c>
      <c r="CP40" s="50">
        <v>48</v>
      </c>
      <c r="CQ40">
        <v>12</v>
      </c>
      <c r="CR40">
        <v>15</v>
      </c>
      <c r="CT40" s="50">
        <f>SUM(CALCULATION!BP40:BS40)</f>
        <v>11</v>
      </c>
      <c r="CU40">
        <v>7</v>
      </c>
      <c r="CW40" s="50">
        <f>SUM(CALCULATION!BU40:BW40)</f>
        <v>65</v>
      </c>
      <c r="CX40">
        <v>12</v>
      </c>
      <c r="CY40">
        <v>9</v>
      </c>
      <c r="DA40" s="50">
        <f>SUM(CALCULATION!AX40:AZ40)</f>
        <v>46</v>
      </c>
      <c r="DB40">
        <v>8</v>
      </c>
      <c r="DD40" s="50">
        <f>SUM(CALCULATION!Z40:AC40)</f>
        <v>5</v>
      </c>
      <c r="DE40">
        <v>5</v>
      </c>
      <c r="DG40" s="50">
        <f>SUM(CALCULATION!V40:X40)</f>
        <v>76</v>
      </c>
      <c r="DH40" s="51">
        <v>17</v>
      </c>
      <c r="DI40" s="51">
        <v>11</v>
      </c>
      <c r="DM40" s="50">
        <f>SUM(CALCULATION!AI40:AO40)</f>
        <v>12</v>
      </c>
      <c r="DN40">
        <v>5</v>
      </c>
      <c r="DP40" s="50">
        <f>SUM(CALCULATION!CG40:CJ40)</f>
        <v>33</v>
      </c>
      <c r="DS40" s="50">
        <f>SUM(CALCULATION!BL40:BN40)</f>
        <v>21</v>
      </c>
      <c r="DT40">
        <v>0</v>
      </c>
      <c r="DU40">
        <v>6</v>
      </c>
      <c r="DW40" s="52">
        <f>SUM(CALCULATION!CP40:CR40)</f>
        <v>75</v>
      </c>
      <c r="DX40">
        <v>26</v>
      </c>
      <c r="DY40">
        <v>17</v>
      </c>
      <c r="EA40" s="52">
        <f>SUM(CALCULATION!DA40:DB40)</f>
        <v>54</v>
      </c>
      <c r="EB40">
        <v>10</v>
      </c>
      <c r="EC40">
        <v>6</v>
      </c>
      <c r="EE40" s="52">
        <f>SUM(CALCULATION!CW40:CY40)</f>
        <v>86</v>
      </c>
      <c r="EF40">
        <v>16</v>
      </c>
      <c r="EG40">
        <v>7</v>
      </c>
      <c r="EI40" s="52">
        <f>SUM(CALCULATION!CT40:CU40)</f>
        <v>18</v>
      </c>
      <c r="EJ40">
        <v>6</v>
      </c>
      <c r="EK40">
        <v>4</v>
      </c>
      <c r="EM40" s="52">
        <f>SUM(CALCULATION!CL40:CN40)</f>
        <v>98</v>
      </c>
      <c r="EN40">
        <v>27</v>
      </c>
      <c r="EO40">
        <v>15</v>
      </c>
      <c r="EQ40" s="52">
        <f>SUM(CALCULATION!BY40:CA40)</f>
        <v>96</v>
      </c>
      <c r="ER40">
        <v>20</v>
      </c>
      <c r="ES40">
        <v>10</v>
      </c>
      <c r="EU40" s="53">
        <f>SUM(CALCULATION!DS40:DU40)</f>
        <v>27</v>
      </c>
      <c r="EV40">
        <v>6</v>
      </c>
      <c r="EW40">
        <v>0</v>
      </c>
      <c r="EY40" s="52">
        <f>SUM(CALCULATION!CC40:CE40)</f>
        <v>93</v>
      </c>
      <c r="EZ40">
        <v>22</v>
      </c>
      <c r="FA40">
        <v>12</v>
      </c>
      <c r="FC40" s="52">
        <f>SUM(CALCULATION!DM40:DN40)</f>
        <v>17</v>
      </c>
      <c r="FD40">
        <v>5</v>
      </c>
      <c r="FE40">
        <v>2</v>
      </c>
      <c r="FG40" s="52">
        <f>SUM(CALCULATION!DG40:DI40)</f>
        <v>104</v>
      </c>
      <c r="FH40">
        <v>14</v>
      </c>
      <c r="FI40">
        <v>8</v>
      </c>
      <c r="FK40" s="52">
        <f>SUM(CALCULATION!DD40:DE40)</f>
        <v>10</v>
      </c>
      <c r="FL40">
        <v>6</v>
      </c>
      <c r="FM40">
        <v>2</v>
      </c>
      <c r="FO40" s="54">
        <f>SUM(CALCULATION!DW40:DY40)</f>
        <v>118</v>
      </c>
      <c r="FP40" s="50">
        <v>8</v>
      </c>
      <c r="FQ40" s="50">
        <v>9</v>
      </c>
      <c r="FR40" s="50">
        <v>9</v>
      </c>
      <c r="FT40" s="54">
        <f>SUM(CALCULATION!EA40:EC40)</f>
        <v>70</v>
      </c>
      <c r="FU40" s="50">
        <v>2</v>
      </c>
      <c r="FV40" s="50">
        <v>4</v>
      </c>
      <c r="FW40" s="50">
        <v>4</v>
      </c>
      <c r="FY40" s="54">
        <f>SUM(CALCULATION!EE40:EG40)</f>
        <v>109</v>
      </c>
      <c r="FZ40" s="50">
        <v>8</v>
      </c>
      <c r="GA40" s="50">
        <v>14</v>
      </c>
      <c r="GD40" s="54">
        <f>SUM(CALCULATION!EI40:EK40)</f>
        <v>28</v>
      </c>
      <c r="GE40" s="50">
        <v>4</v>
      </c>
      <c r="GF40" s="50">
        <v>4</v>
      </c>
      <c r="GG40" s="50">
        <v>2</v>
      </c>
      <c r="GI40" s="54">
        <f>SUM(CALCULATION!EM40:EO40)</f>
        <v>140</v>
      </c>
      <c r="GJ40" s="50">
        <v>13</v>
      </c>
      <c r="GK40" s="50">
        <v>14</v>
      </c>
      <c r="GL40" s="50">
        <v>16</v>
      </c>
      <c r="GN40" s="54">
        <f>SUM(CALCULATION!EQ40:ES40)</f>
        <v>126</v>
      </c>
      <c r="GO40" s="50">
        <v>7</v>
      </c>
      <c r="GP40" s="50">
        <v>8</v>
      </c>
      <c r="GQ40" s="50">
        <v>10</v>
      </c>
      <c r="GS40" s="54">
        <f>SUM(CALCULATION!EU40:EW40)</f>
        <v>33</v>
      </c>
      <c r="GT40" s="50">
        <v>4</v>
      </c>
      <c r="GU40" s="50">
        <v>24</v>
      </c>
      <c r="GV40" s="50">
        <v>4</v>
      </c>
      <c r="GX40" s="54">
        <f>SUM(CALCULATION!EY40:FA40)</f>
        <v>127</v>
      </c>
      <c r="GY40" s="50">
        <v>4</v>
      </c>
      <c r="GZ40" s="50">
        <v>5</v>
      </c>
      <c r="HA40" s="50">
        <v>6</v>
      </c>
      <c r="HC40" s="54">
        <f>SUM(CALCULATION!FC40:FE40)</f>
        <v>24</v>
      </c>
      <c r="HD40" s="50">
        <v>2</v>
      </c>
      <c r="HE40" s="50">
        <v>2</v>
      </c>
      <c r="HF40" s="50">
        <v>2</v>
      </c>
      <c r="HH40" s="54">
        <f>SUM(CALCULATION!FG40:FI40)</f>
        <v>126</v>
      </c>
      <c r="HI40" s="50">
        <v>9</v>
      </c>
      <c r="HJ40" s="50">
        <v>8</v>
      </c>
      <c r="HK40" s="50">
        <v>5</v>
      </c>
      <c r="HM40" s="54">
        <f>SUM(CALCULATION!FK40:FM40)</f>
        <v>18</v>
      </c>
      <c r="HN40" s="50">
        <v>2</v>
      </c>
      <c r="HO40" s="50">
        <v>1</v>
      </c>
      <c r="HP40" s="50">
        <v>2</v>
      </c>
      <c r="HR40" s="20">
        <f>SUM(CALCULATION!FO40:FR40)</f>
        <v>144</v>
      </c>
      <c r="HS40" s="50">
        <v>8</v>
      </c>
      <c r="HU40" s="20">
        <f>SUM(CALCULATION!FT40:FW40)</f>
        <v>80</v>
      </c>
      <c r="HV40" s="50">
        <v>14</v>
      </c>
      <c r="HX40" s="20">
        <f>SUM(CALCULATION!FY40:GA40)</f>
        <v>131</v>
      </c>
      <c r="HY40" s="50">
        <v>17</v>
      </c>
      <c r="IA40" s="20">
        <f>SUM(CALCULATION!GD40:GG40)</f>
        <v>38</v>
      </c>
      <c r="IB40" s="50">
        <v>6</v>
      </c>
      <c r="ID40" s="20">
        <f>SUM(CALCULATION!GI40:GL40)</f>
        <v>183</v>
      </c>
      <c r="IE40" s="50">
        <v>10</v>
      </c>
      <c r="IG40" s="20">
        <f>SUM(CALCULATION!GN40:GQ40)</f>
        <v>151</v>
      </c>
      <c r="IH40" s="50">
        <v>7</v>
      </c>
      <c r="IJ40" s="20">
        <f>SUM(CALCULATION!GS40:GV40)</f>
        <v>65</v>
      </c>
      <c r="IK40" s="50">
        <v>6</v>
      </c>
      <c r="IM40" s="20">
        <f>SUM(CALCULATION!GX40:HA40)</f>
        <v>142</v>
      </c>
      <c r="IN40" s="50">
        <v>10</v>
      </c>
      <c r="IP40" s="20">
        <f>SUM(CALCULATION!HC40:HF40)</f>
        <v>30</v>
      </c>
      <c r="IQ40" s="50">
        <v>4</v>
      </c>
      <c r="IS40" s="20">
        <f>SUM(CALCULATION!HH40:HK40)</f>
        <v>148</v>
      </c>
      <c r="IT40" s="50">
        <v>10</v>
      </c>
      <c r="IV40" s="54">
        <f>SUM(CALCULATION!FK40:FM40)</f>
        <v>18</v>
      </c>
      <c r="IW40" s="50">
        <v>2</v>
      </c>
      <c r="IX40" s="50">
        <v>1</v>
      </c>
      <c r="IY40" s="50">
        <v>3</v>
      </c>
      <c r="IZ40" s="21">
        <v>4</v>
      </c>
      <c r="JB40" s="20">
        <f>SUM(CALCULATION!FT40:FW40)</f>
        <v>80</v>
      </c>
      <c r="JC40" s="55">
        <v>20</v>
      </c>
      <c r="JD40" s="56">
        <f t="shared" si="4"/>
        <v>100</v>
      </c>
      <c r="JF40" s="20">
        <f>SUM(CALCULATION!HH40:HK40)</f>
        <v>148</v>
      </c>
      <c r="JG40" s="55">
        <v>10</v>
      </c>
      <c r="JI40" s="20">
        <f>SUM(CALCULATION!HR40:HS40)</f>
        <v>152</v>
      </c>
      <c r="JJ40" s="50">
        <v>7</v>
      </c>
      <c r="JL40" s="20">
        <f>SUM(CALCULATION!HX40:HY40)</f>
        <v>148</v>
      </c>
      <c r="JM40" s="50">
        <v>4</v>
      </c>
      <c r="JO40" s="20">
        <f>SUM(CALCULATION!IA40:IB40)</f>
        <v>44</v>
      </c>
      <c r="JP40" s="50">
        <v>2</v>
      </c>
      <c r="JR40" s="20">
        <f>SUM(CALCULATION!ID40:IE40)</f>
        <v>193</v>
      </c>
      <c r="JS40" s="50">
        <v>2</v>
      </c>
      <c r="JU40" s="20">
        <f>SUM(CALCULATION!IG40:IH40)</f>
        <v>158</v>
      </c>
      <c r="JV40" s="50">
        <v>6</v>
      </c>
      <c r="JX40" s="56">
        <f>SUM(CALCULATION!JB40:JC40)</f>
        <v>100</v>
      </c>
      <c r="JY40" s="50">
        <v>2</v>
      </c>
      <c r="KA40" s="20">
        <f>SUM(CALCULATION!IJ40:IK40)</f>
        <v>71</v>
      </c>
      <c r="KB40" s="50">
        <v>4</v>
      </c>
      <c r="KD40" s="20">
        <f>SUM(CALCULATION!IM40:IN40)</f>
        <v>152</v>
      </c>
      <c r="KE40" s="50">
        <v>3</v>
      </c>
      <c r="KG40" s="20">
        <f>SUM(CALCULATION!IP40:IQ40)</f>
        <v>34</v>
      </c>
      <c r="KH40" s="50">
        <v>1</v>
      </c>
      <c r="KJ40" s="56">
        <f>SUM(CALCULATION!JF40:JG40)</f>
        <v>158</v>
      </c>
      <c r="KK40" s="50">
        <v>4</v>
      </c>
      <c r="KM40" s="20">
        <f>SUM(CALCULATION!IV40:IZ40)</f>
        <v>28</v>
      </c>
      <c r="KN40" s="50">
        <v>1</v>
      </c>
    </row>
    <row r="41" spans="1:300">
      <c r="A41">
        <v>13</v>
      </c>
      <c r="B41">
        <v>11</v>
      </c>
      <c r="C41" s="47">
        <v>10</v>
      </c>
      <c r="D41" s="47">
        <v>5</v>
      </c>
      <c r="H41">
        <v>2</v>
      </c>
      <c r="I41">
        <v>3</v>
      </c>
      <c r="J41">
        <v>14</v>
      </c>
      <c r="K41">
        <v>14</v>
      </c>
      <c r="M41">
        <v>2</v>
      </c>
      <c r="N41">
        <v>2</v>
      </c>
      <c r="O41">
        <v>4</v>
      </c>
      <c r="P41">
        <v>4</v>
      </c>
      <c r="R41" s="21">
        <v>69</v>
      </c>
      <c r="S41" s="47">
        <v>7</v>
      </c>
      <c r="T41" s="47">
        <v>9</v>
      </c>
      <c r="V41" s="21">
        <v>80</v>
      </c>
      <c r="W41" s="47">
        <v>5</v>
      </c>
      <c r="X41" s="47">
        <v>4</v>
      </c>
      <c r="Z41">
        <v>2</v>
      </c>
      <c r="AA41" s="47">
        <v>2</v>
      </c>
      <c r="AB41" s="47">
        <v>2</v>
      </c>
      <c r="AC41" s="47">
        <v>2</v>
      </c>
      <c r="AE41" s="21">
        <v>67</v>
      </c>
      <c r="AF41" s="47">
        <v>10</v>
      </c>
      <c r="AG41" s="47">
        <v>8</v>
      </c>
      <c r="AI41" s="47">
        <v>3</v>
      </c>
      <c r="AJ41" s="47"/>
      <c r="AK41" s="47">
        <v>1</v>
      </c>
      <c r="AL41" s="49">
        <v>3</v>
      </c>
      <c r="AM41" s="49">
        <v>2</v>
      </c>
      <c r="AN41" s="49">
        <v>4</v>
      </c>
      <c r="AO41" s="48">
        <v>0</v>
      </c>
      <c r="AQ41" s="21">
        <v>56</v>
      </c>
      <c r="AR41" s="47">
        <v>7</v>
      </c>
      <c r="AT41" s="21">
        <v>51</v>
      </c>
      <c r="AU41" s="47">
        <v>5</v>
      </c>
      <c r="AV41" s="47">
        <v>6</v>
      </c>
      <c r="AX41" s="21">
        <v>46</v>
      </c>
      <c r="AY41" s="47">
        <v>5</v>
      </c>
      <c r="AZ41" s="47">
        <v>4</v>
      </c>
      <c r="BC41">
        <v>2</v>
      </c>
      <c r="BD41">
        <v>2</v>
      </c>
      <c r="BE41">
        <v>4</v>
      </c>
      <c r="BF41">
        <v>5</v>
      </c>
      <c r="BH41" s="21">
        <v>72</v>
      </c>
      <c r="BI41" s="47">
        <v>8</v>
      </c>
      <c r="BJ41" s="47">
        <v>6</v>
      </c>
      <c r="BL41" s="21">
        <v>13</v>
      </c>
      <c r="BM41" s="47">
        <v>2</v>
      </c>
      <c r="BN41" s="47">
        <v>2</v>
      </c>
      <c r="BP41">
        <v>2</v>
      </c>
      <c r="BQ41">
        <v>2</v>
      </c>
      <c r="BR41">
        <v>4</v>
      </c>
      <c r="BS41">
        <v>5</v>
      </c>
      <c r="BU41" s="21">
        <v>56</v>
      </c>
      <c r="BV41" s="47">
        <v>7</v>
      </c>
      <c r="BW41" s="47">
        <v>7</v>
      </c>
      <c r="BY41" s="50">
        <f>SUM(CALCULATION!BH41:BJ41)</f>
        <v>86</v>
      </c>
      <c r="BZ41">
        <v>13</v>
      </c>
      <c r="CA41">
        <v>15</v>
      </c>
      <c r="CC41" s="50">
        <f>SUM(CALCULATION!AE41:AG41)</f>
        <v>85</v>
      </c>
      <c r="CD41">
        <v>11</v>
      </c>
      <c r="CE41">
        <v>15</v>
      </c>
      <c r="CG41" s="50">
        <f>SUM(CALCULATION!BL41:BN41)</f>
        <v>17</v>
      </c>
      <c r="CH41">
        <v>1</v>
      </c>
      <c r="CI41" s="47">
        <v>6</v>
      </c>
      <c r="CJ41">
        <f t="shared" si="3"/>
        <v>7</v>
      </c>
      <c r="CL41" s="50">
        <f>SUM(CALCULATION!R41:T41)</f>
        <v>85</v>
      </c>
      <c r="CM41">
        <v>11</v>
      </c>
      <c r="CN41">
        <v>20</v>
      </c>
      <c r="CP41" s="50">
        <f>SUM(CALCULATION!AT41:AV41)</f>
        <v>62</v>
      </c>
      <c r="CQ41">
        <v>20</v>
      </c>
      <c r="CR41">
        <v>16</v>
      </c>
      <c r="CT41" s="50">
        <f>SUM(CALCULATION!BP41:BS41)</f>
        <v>13</v>
      </c>
      <c r="CU41">
        <v>7</v>
      </c>
      <c r="CW41" s="50">
        <f>SUM(CALCULATION!BU41:BW41)</f>
        <v>70</v>
      </c>
      <c r="CX41">
        <v>15</v>
      </c>
      <c r="CY41">
        <v>11</v>
      </c>
      <c r="DA41" s="50">
        <f>SUM(CALCULATION!AX41:AZ41)</f>
        <v>55</v>
      </c>
      <c r="DB41">
        <v>8</v>
      </c>
      <c r="DD41" s="50">
        <f>SUM(CALCULATION!Z41:AC41)</f>
        <v>8</v>
      </c>
      <c r="DE41">
        <v>4</v>
      </c>
      <c r="DG41" s="50">
        <f>SUM(CALCULATION!V41:X41)</f>
        <v>89</v>
      </c>
      <c r="DH41" s="51">
        <v>15</v>
      </c>
      <c r="DI41" s="51">
        <v>13</v>
      </c>
      <c r="DM41" s="50">
        <f>SUM(CALCULATION!AI41:AO41)</f>
        <v>13</v>
      </c>
      <c r="DN41">
        <v>5</v>
      </c>
      <c r="DP41" s="50">
        <f>SUM(CALCULATION!CG41:CJ41)</f>
        <v>31</v>
      </c>
      <c r="DS41" s="50">
        <f>SUM(CALCULATION!BL41:BN41)</f>
        <v>17</v>
      </c>
      <c r="DT41">
        <v>1</v>
      </c>
      <c r="DU41">
        <v>6</v>
      </c>
      <c r="DW41" s="52">
        <f>SUM(CALCULATION!CP41:CR41)</f>
        <v>98</v>
      </c>
      <c r="DX41">
        <v>26</v>
      </c>
      <c r="DY41">
        <v>20</v>
      </c>
      <c r="EA41" s="52">
        <f>SUM(CALCULATION!DA41:DB41)</f>
        <v>63</v>
      </c>
      <c r="EB41">
        <v>6</v>
      </c>
      <c r="EC41">
        <v>6</v>
      </c>
      <c r="EE41" s="52">
        <f>SUM(CALCULATION!CW41:CY41)</f>
        <v>96</v>
      </c>
      <c r="EF41">
        <v>16</v>
      </c>
      <c r="EG41">
        <v>9</v>
      </c>
      <c r="EI41" s="52">
        <f>SUM(CALCULATION!CT41:CU41)</f>
        <v>20</v>
      </c>
      <c r="EJ41">
        <v>6</v>
      </c>
      <c r="EK41">
        <v>6</v>
      </c>
      <c r="EM41" s="52">
        <f>SUM(CALCULATION!CL41:CN41)</f>
        <v>116</v>
      </c>
      <c r="EN41">
        <v>27</v>
      </c>
      <c r="EO41">
        <v>20</v>
      </c>
      <c r="EQ41" s="52">
        <f>SUM(CALCULATION!BY41:CA41)</f>
        <v>114</v>
      </c>
      <c r="ER41">
        <v>19</v>
      </c>
      <c r="ES41">
        <v>13</v>
      </c>
      <c r="EU41" s="53">
        <f>SUM(CALCULATION!DS41:DU41)</f>
        <v>24</v>
      </c>
      <c r="EV41">
        <v>8</v>
      </c>
      <c r="EW41">
        <v>4</v>
      </c>
      <c r="EY41" s="52">
        <f>SUM(CALCULATION!CC41:CE41)</f>
        <v>111</v>
      </c>
      <c r="EZ41">
        <v>22</v>
      </c>
      <c r="FA41">
        <v>14</v>
      </c>
      <c r="FC41" s="52">
        <f>SUM(CALCULATION!DM41:DN41)</f>
        <v>18</v>
      </c>
      <c r="FD41">
        <v>5</v>
      </c>
      <c r="FE41">
        <v>2</v>
      </c>
      <c r="FG41" s="52">
        <f>SUM(CALCULATION!DG41:DI41)</f>
        <v>117</v>
      </c>
      <c r="FH41">
        <v>13</v>
      </c>
      <c r="FI41">
        <v>13</v>
      </c>
      <c r="FK41" s="52">
        <f>SUM(CALCULATION!DD41:DE41)</f>
        <v>12</v>
      </c>
      <c r="FL41">
        <v>8</v>
      </c>
      <c r="FM41">
        <v>4</v>
      </c>
      <c r="FO41" s="54">
        <f>SUM(CALCULATION!DW41:DY41)</f>
        <v>144</v>
      </c>
      <c r="FP41" s="50">
        <v>8</v>
      </c>
      <c r="FQ41" s="50">
        <v>15</v>
      </c>
      <c r="FR41" s="50">
        <v>15</v>
      </c>
      <c r="FT41" s="54">
        <f>SUM(CALCULATION!EA41:EC41)</f>
        <v>75</v>
      </c>
      <c r="FU41" s="50">
        <v>4</v>
      </c>
      <c r="FV41" s="50">
        <v>4</v>
      </c>
      <c r="FW41" s="50">
        <v>6</v>
      </c>
      <c r="FY41" s="54">
        <f>SUM(CALCULATION!EE41:EG41)</f>
        <v>121</v>
      </c>
      <c r="FZ41" s="50">
        <v>8</v>
      </c>
      <c r="GA41" s="50">
        <v>13</v>
      </c>
      <c r="GD41" s="54">
        <f>SUM(CALCULATION!EI41:EK41)</f>
        <v>32</v>
      </c>
      <c r="GE41" s="50">
        <v>4</v>
      </c>
      <c r="GF41" s="50">
        <v>6</v>
      </c>
      <c r="GG41" s="50">
        <v>7</v>
      </c>
      <c r="GI41" s="54">
        <f>SUM(CALCULATION!EM41:EO41)</f>
        <v>163</v>
      </c>
      <c r="GJ41" s="50">
        <v>16</v>
      </c>
      <c r="GK41" s="50">
        <v>20</v>
      </c>
      <c r="GL41" s="50">
        <v>16</v>
      </c>
      <c r="GN41" s="54">
        <f>SUM(CALCULATION!EQ41:ES41)</f>
        <v>146</v>
      </c>
      <c r="GO41" s="50">
        <v>12</v>
      </c>
      <c r="GP41" s="50">
        <v>14</v>
      </c>
      <c r="GQ41" s="50">
        <v>12</v>
      </c>
      <c r="GS41" s="54">
        <f>SUM(CALCULATION!EU41:EW41)</f>
        <v>36</v>
      </c>
      <c r="GT41" s="50">
        <v>2</v>
      </c>
      <c r="GU41" s="50">
        <v>24</v>
      </c>
      <c r="GV41" s="50">
        <v>4</v>
      </c>
      <c r="GX41" s="54">
        <f>SUM(CALCULATION!EY41:FA41)</f>
        <v>147</v>
      </c>
      <c r="GY41" s="50">
        <v>5</v>
      </c>
      <c r="GZ41" s="50">
        <v>8</v>
      </c>
      <c r="HA41" s="50">
        <v>8</v>
      </c>
      <c r="HC41" s="54">
        <f>SUM(CALCULATION!FC41:FE41)</f>
        <v>25</v>
      </c>
      <c r="HD41" s="50">
        <v>2</v>
      </c>
      <c r="HE41" s="50">
        <v>4</v>
      </c>
      <c r="HF41" s="50">
        <v>4</v>
      </c>
      <c r="HH41" s="54">
        <f>SUM(CALCULATION!FG41:FI41)</f>
        <v>143</v>
      </c>
      <c r="HI41" s="50">
        <v>10</v>
      </c>
      <c r="HJ41" s="50">
        <v>14</v>
      </c>
      <c r="HK41" s="50">
        <v>7</v>
      </c>
      <c r="HM41" s="54">
        <f>SUM(CALCULATION!FK41:FM41)</f>
        <v>24</v>
      </c>
      <c r="HN41" s="50">
        <v>1</v>
      </c>
      <c r="HO41" s="50">
        <v>2</v>
      </c>
      <c r="HP41" s="50">
        <v>1</v>
      </c>
      <c r="HR41" s="20">
        <f>SUM(CALCULATION!FO41:FR41)</f>
        <v>182</v>
      </c>
      <c r="HS41" s="50">
        <v>9</v>
      </c>
      <c r="HU41" s="20">
        <f>SUM(CALCULATION!FT41:FW41)</f>
        <v>89</v>
      </c>
      <c r="HV41" s="50">
        <v>15</v>
      </c>
      <c r="HX41" s="20">
        <f>SUM(CALCULATION!FY41:GA41)</f>
        <v>142</v>
      </c>
      <c r="HY41" s="50">
        <v>17</v>
      </c>
      <c r="IA41" s="20">
        <f>SUM(CALCULATION!GD41:GG41)</f>
        <v>49</v>
      </c>
      <c r="IB41" s="50">
        <v>6</v>
      </c>
      <c r="ID41" s="20">
        <f>SUM(CALCULATION!GI41:GL41)</f>
        <v>215</v>
      </c>
      <c r="IE41" s="50">
        <v>9</v>
      </c>
      <c r="IG41" s="20">
        <f>SUM(CALCULATION!GN41:GQ41)</f>
        <v>184</v>
      </c>
      <c r="IH41" s="50">
        <v>12</v>
      </c>
      <c r="IJ41" s="20">
        <f>SUM(CALCULATION!GS41:GV41)</f>
        <v>66</v>
      </c>
      <c r="IK41" s="50">
        <v>6</v>
      </c>
      <c r="IM41" s="20">
        <f>SUM(CALCULATION!GX41:HA41)</f>
        <v>168</v>
      </c>
      <c r="IN41" s="50">
        <v>10</v>
      </c>
      <c r="IP41" s="20">
        <f>SUM(CALCULATION!HC41:HF41)</f>
        <v>35</v>
      </c>
      <c r="IQ41" s="50">
        <v>4</v>
      </c>
      <c r="IS41" s="20">
        <f>SUM(CALCULATION!HH41:HK41)</f>
        <v>174</v>
      </c>
      <c r="IT41" s="50">
        <v>13</v>
      </c>
      <c r="IV41" s="54">
        <f>SUM(CALCULATION!FK41:FM41)</f>
        <v>24</v>
      </c>
      <c r="IW41" s="50">
        <v>1</v>
      </c>
      <c r="IX41" s="50">
        <v>2</v>
      </c>
      <c r="IY41" s="50">
        <v>3</v>
      </c>
      <c r="IZ41" s="21">
        <v>4</v>
      </c>
      <c r="JB41" s="20">
        <f>SUM(CALCULATION!FT41:FW41)</f>
        <v>89</v>
      </c>
      <c r="JC41" s="55">
        <v>21</v>
      </c>
      <c r="JD41" s="56">
        <f t="shared" si="4"/>
        <v>110</v>
      </c>
      <c r="JF41" s="20">
        <f>SUM(CALCULATION!HH41:HK41)</f>
        <v>174</v>
      </c>
      <c r="JG41" s="55">
        <v>13</v>
      </c>
      <c r="JI41" s="20">
        <f>SUM(CALCULATION!HR41:HS41)</f>
        <v>191</v>
      </c>
      <c r="JJ41" s="50">
        <v>7</v>
      </c>
      <c r="JL41" s="20">
        <f>SUM(CALCULATION!HX41:HY41)</f>
        <v>159</v>
      </c>
      <c r="JM41" s="50">
        <v>4</v>
      </c>
      <c r="JO41" s="20">
        <f>SUM(CALCULATION!IA41:IB41)</f>
        <v>55</v>
      </c>
      <c r="JP41" s="50">
        <v>2</v>
      </c>
      <c r="JR41" s="20">
        <f>SUM(CALCULATION!ID41:IE41)</f>
        <v>224</v>
      </c>
      <c r="JS41" s="50">
        <v>5</v>
      </c>
      <c r="JU41" s="20">
        <f>SUM(CALCULATION!IG41:IH41)</f>
        <v>196</v>
      </c>
      <c r="JV41" s="50">
        <v>6</v>
      </c>
      <c r="JX41" s="56">
        <f>SUM(CALCULATION!JB41:JC41)</f>
        <v>110</v>
      </c>
      <c r="JY41" s="50">
        <v>3</v>
      </c>
      <c r="KA41" s="20">
        <f>SUM(CALCULATION!IJ41:IK41)</f>
        <v>72</v>
      </c>
      <c r="KB41" s="50">
        <v>4</v>
      </c>
      <c r="KD41" s="20">
        <f>SUM(CALCULATION!IM41:IN41)</f>
        <v>178</v>
      </c>
      <c r="KE41" s="50">
        <v>5</v>
      </c>
      <c r="KG41" s="20">
        <f>SUM(CALCULATION!IP41:IQ41)</f>
        <v>39</v>
      </c>
      <c r="KH41" s="50">
        <v>1</v>
      </c>
      <c r="KJ41" s="56">
        <f>SUM(CALCULATION!JF41:JG41)</f>
        <v>187</v>
      </c>
      <c r="KK41" s="50">
        <v>4</v>
      </c>
      <c r="KM41" s="20">
        <f>SUM(CALCULATION!IV41:IZ41)</f>
        <v>34</v>
      </c>
      <c r="KN41" s="50">
        <v>1</v>
      </c>
    </row>
    <row r="42" spans="1:300">
      <c r="A42">
        <v>13</v>
      </c>
      <c r="B42">
        <v>9</v>
      </c>
      <c r="C42" s="47">
        <v>11</v>
      </c>
      <c r="D42" s="47">
        <v>6</v>
      </c>
      <c r="H42">
        <v>2</v>
      </c>
      <c r="I42">
        <v>3</v>
      </c>
      <c r="J42">
        <v>14</v>
      </c>
      <c r="K42">
        <v>14</v>
      </c>
      <c r="M42">
        <v>2</v>
      </c>
      <c r="N42">
        <v>2</v>
      </c>
      <c r="O42">
        <v>4</v>
      </c>
      <c r="P42">
        <v>4</v>
      </c>
      <c r="R42" s="21">
        <v>72</v>
      </c>
      <c r="S42" s="47">
        <v>8</v>
      </c>
      <c r="T42" s="47">
        <v>8</v>
      </c>
      <c r="V42" s="21">
        <v>84</v>
      </c>
      <c r="W42" s="47">
        <v>6</v>
      </c>
      <c r="X42" s="47">
        <v>4</v>
      </c>
      <c r="Z42">
        <v>1</v>
      </c>
      <c r="AA42" s="47">
        <v>2</v>
      </c>
      <c r="AB42" s="47">
        <v>2</v>
      </c>
      <c r="AC42" s="47">
        <v>2</v>
      </c>
      <c r="AE42" s="21">
        <v>67</v>
      </c>
      <c r="AF42" s="47">
        <v>11</v>
      </c>
      <c r="AG42" s="47">
        <v>7</v>
      </c>
      <c r="AI42" s="47">
        <v>3</v>
      </c>
      <c r="AJ42" s="47"/>
      <c r="AK42" s="47">
        <v>2</v>
      </c>
      <c r="AL42" s="49">
        <v>3</v>
      </c>
      <c r="AM42" s="49">
        <v>2</v>
      </c>
      <c r="AN42" s="49">
        <v>4</v>
      </c>
      <c r="AO42" s="48">
        <v>1</v>
      </c>
      <c r="AQ42" s="21">
        <v>60</v>
      </c>
      <c r="AR42" s="47">
        <v>7</v>
      </c>
      <c r="AT42" s="21">
        <v>51</v>
      </c>
      <c r="AU42" s="47">
        <v>8</v>
      </c>
      <c r="AV42" s="47">
        <v>5</v>
      </c>
      <c r="AX42" s="21">
        <v>46</v>
      </c>
      <c r="AY42" s="47">
        <v>5</v>
      </c>
      <c r="AZ42" s="47">
        <v>2</v>
      </c>
      <c r="BC42">
        <v>2</v>
      </c>
      <c r="BD42">
        <v>2</v>
      </c>
      <c r="BE42">
        <v>4</v>
      </c>
      <c r="BF42">
        <v>5</v>
      </c>
      <c r="BH42" s="21">
        <v>74</v>
      </c>
      <c r="BI42" s="47">
        <v>8</v>
      </c>
      <c r="BJ42" s="47">
        <v>6</v>
      </c>
      <c r="BL42" s="21">
        <v>13</v>
      </c>
      <c r="BM42" s="47">
        <v>2</v>
      </c>
      <c r="BN42" s="47">
        <v>2</v>
      </c>
      <c r="BP42">
        <v>2</v>
      </c>
      <c r="BQ42">
        <v>2</v>
      </c>
      <c r="BR42">
        <v>4</v>
      </c>
      <c r="BS42">
        <v>5</v>
      </c>
      <c r="BU42" s="21">
        <v>60</v>
      </c>
      <c r="BV42" s="47">
        <v>8</v>
      </c>
      <c r="BW42" s="47">
        <v>7</v>
      </c>
      <c r="BY42" s="50">
        <f>SUM(CALCULATION!BH42:BJ42)</f>
        <v>88</v>
      </c>
      <c r="BZ42">
        <v>13</v>
      </c>
      <c r="CA42">
        <v>14</v>
      </c>
      <c r="CC42" s="50">
        <f>SUM(CALCULATION!AE42:AG42)</f>
        <v>85</v>
      </c>
      <c r="CD42">
        <v>12</v>
      </c>
      <c r="CE42">
        <v>14</v>
      </c>
      <c r="CG42" s="50">
        <f>SUM(CALCULATION!BL42:BN42)</f>
        <v>17</v>
      </c>
      <c r="CH42">
        <v>1</v>
      </c>
      <c r="CI42" s="47">
        <v>6</v>
      </c>
      <c r="CJ42">
        <f t="shared" si="3"/>
        <v>7</v>
      </c>
      <c r="CL42" s="50">
        <f>SUM(CALCULATION!R42:T42)</f>
        <v>88</v>
      </c>
      <c r="CM42">
        <v>11</v>
      </c>
      <c r="CN42">
        <v>19</v>
      </c>
      <c r="CP42" s="50">
        <v>65</v>
      </c>
      <c r="CQ42">
        <v>19</v>
      </c>
      <c r="CR42">
        <v>16</v>
      </c>
      <c r="CT42" s="50">
        <f>SUM(CALCULATION!BP42:BS42)</f>
        <v>13</v>
      </c>
      <c r="CU42">
        <v>7</v>
      </c>
      <c r="CW42" s="50">
        <f>SUM(CALCULATION!BU42:BW42)</f>
        <v>75</v>
      </c>
      <c r="CX42">
        <v>15</v>
      </c>
      <c r="CY42">
        <v>10</v>
      </c>
      <c r="DA42" s="50">
        <f>SUM(CALCULATION!AX42:AZ42)</f>
        <v>53</v>
      </c>
      <c r="DB42">
        <v>8</v>
      </c>
      <c r="DD42" s="50">
        <f>SUM(CALCULATION!Z42:AC42)</f>
        <v>7</v>
      </c>
      <c r="DE42">
        <v>4</v>
      </c>
      <c r="DG42" s="50">
        <f>SUM(CALCULATION!V42:X42)</f>
        <v>94</v>
      </c>
      <c r="DH42" s="51">
        <v>17</v>
      </c>
      <c r="DI42" s="51">
        <v>13</v>
      </c>
      <c r="DM42" s="50">
        <f>SUM(CALCULATION!AI42:AO42)</f>
        <v>15</v>
      </c>
      <c r="DN42">
        <v>5</v>
      </c>
      <c r="DP42" s="50">
        <f>SUM(CALCULATION!CG42:CJ42)</f>
        <v>31</v>
      </c>
      <c r="DS42" s="50">
        <f>SUM(CALCULATION!BL42:BN42)</f>
        <v>17</v>
      </c>
      <c r="DT42">
        <v>1</v>
      </c>
      <c r="DU42">
        <v>6</v>
      </c>
      <c r="DW42" s="52">
        <f>SUM(CALCULATION!CP42:CR42)</f>
        <v>100</v>
      </c>
      <c r="DX42">
        <v>26</v>
      </c>
      <c r="DY42">
        <v>24</v>
      </c>
      <c r="EA42" s="52">
        <f>SUM(CALCULATION!DA42:DB42)</f>
        <v>61</v>
      </c>
      <c r="EB42">
        <v>6</v>
      </c>
      <c r="EC42">
        <v>6</v>
      </c>
      <c r="EE42" s="52">
        <f>SUM(CALCULATION!CW42:CY42)</f>
        <v>100</v>
      </c>
      <c r="EF42">
        <v>16</v>
      </c>
      <c r="EG42">
        <v>10</v>
      </c>
      <c r="EI42" s="52">
        <f>SUM(CALCULATION!CT42:CU42)</f>
        <v>20</v>
      </c>
      <c r="EJ42">
        <v>6</v>
      </c>
      <c r="EK42">
        <v>6</v>
      </c>
      <c r="EM42" s="52">
        <f>SUM(CALCULATION!CL42:CN42)</f>
        <v>118</v>
      </c>
      <c r="EN42">
        <v>27</v>
      </c>
      <c r="EO42">
        <v>22</v>
      </c>
      <c r="EQ42" s="52">
        <f>SUM(CALCULATION!BY42:CA42)</f>
        <v>115</v>
      </c>
      <c r="ER42">
        <v>20</v>
      </c>
      <c r="ES42">
        <v>15</v>
      </c>
      <c r="EU42" s="53">
        <f>SUM(CALCULATION!DS42:DU42)</f>
        <v>24</v>
      </c>
      <c r="EV42">
        <v>8</v>
      </c>
      <c r="EW42">
        <v>6</v>
      </c>
      <c r="EY42" s="52">
        <f>SUM(CALCULATION!CC42:CE42)</f>
        <v>111</v>
      </c>
      <c r="EZ42">
        <v>22</v>
      </c>
      <c r="FA42">
        <v>15</v>
      </c>
      <c r="FC42" s="52">
        <f>SUM(CALCULATION!DM42:DN42)</f>
        <v>20</v>
      </c>
      <c r="FD42">
        <v>5</v>
      </c>
      <c r="FE42">
        <v>3</v>
      </c>
      <c r="FG42" s="52">
        <f>SUM(CALCULATION!DG42:DI42)</f>
        <v>124</v>
      </c>
      <c r="FH42">
        <v>14</v>
      </c>
      <c r="FI42">
        <v>13</v>
      </c>
      <c r="FK42" s="52">
        <f>SUM(CALCULATION!DD42:DE42)</f>
        <v>11</v>
      </c>
      <c r="FL42">
        <v>9</v>
      </c>
      <c r="FM42">
        <v>5</v>
      </c>
      <c r="FO42" s="54">
        <f>SUM(CALCULATION!DW42:DY42)</f>
        <v>150</v>
      </c>
      <c r="FP42" s="50">
        <v>8</v>
      </c>
      <c r="FQ42" s="50">
        <v>14</v>
      </c>
      <c r="FR42" s="50">
        <v>14</v>
      </c>
      <c r="FT42" s="54">
        <f>SUM(CALCULATION!EA42:EC42)</f>
        <v>73</v>
      </c>
      <c r="FU42" s="50">
        <v>4</v>
      </c>
      <c r="FV42" s="50">
        <v>6</v>
      </c>
      <c r="FW42" s="50">
        <v>6</v>
      </c>
      <c r="FY42" s="54">
        <f>SUM(CALCULATION!EE42:EG42)</f>
        <v>126</v>
      </c>
      <c r="FZ42" s="50">
        <v>8</v>
      </c>
      <c r="GA42" s="50">
        <v>13</v>
      </c>
      <c r="GD42" s="54">
        <f>SUM(CALCULATION!EI42:EK42)</f>
        <v>32</v>
      </c>
      <c r="GE42" s="50">
        <v>4</v>
      </c>
      <c r="GF42" s="50">
        <v>4</v>
      </c>
      <c r="GG42" s="50">
        <v>7</v>
      </c>
      <c r="GI42" s="54">
        <f>SUM(CALCULATION!EM42:EO42)</f>
        <v>167</v>
      </c>
      <c r="GJ42" s="50">
        <v>16</v>
      </c>
      <c r="GK42" s="50">
        <v>21</v>
      </c>
      <c r="GL42" s="50">
        <v>20</v>
      </c>
      <c r="GN42" s="54">
        <f>SUM(CALCULATION!EQ42:ES42)</f>
        <v>150</v>
      </c>
      <c r="GO42" s="50">
        <v>13</v>
      </c>
      <c r="GP42" s="50">
        <v>14</v>
      </c>
      <c r="GQ42" s="50">
        <v>12</v>
      </c>
      <c r="GS42" s="54">
        <f>SUM(CALCULATION!EU42:EW42)</f>
        <v>38</v>
      </c>
      <c r="GT42" s="50">
        <v>2</v>
      </c>
      <c r="GU42" s="50">
        <v>24</v>
      </c>
      <c r="GV42" s="50">
        <v>4</v>
      </c>
      <c r="GX42" s="54">
        <f>SUM(CALCULATION!EY42:FA42)</f>
        <v>148</v>
      </c>
      <c r="GY42" s="50">
        <v>6</v>
      </c>
      <c r="GZ42" s="50">
        <v>8</v>
      </c>
      <c r="HA42" s="50">
        <v>8</v>
      </c>
      <c r="HC42" s="54">
        <f>SUM(CALCULATION!FC42:FE42)</f>
        <v>28</v>
      </c>
      <c r="HD42" s="50">
        <v>2</v>
      </c>
      <c r="HE42" s="50">
        <v>4</v>
      </c>
      <c r="HF42" s="50">
        <v>4</v>
      </c>
      <c r="HH42" s="54">
        <f>SUM(CALCULATION!FG42:FI42)</f>
        <v>151</v>
      </c>
      <c r="HI42" s="50">
        <v>10</v>
      </c>
      <c r="HJ42" s="50">
        <v>15</v>
      </c>
      <c r="HK42" s="50">
        <v>7</v>
      </c>
      <c r="HM42" s="54">
        <f>SUM(CALCULATION!FK42:FM42)</f>
        <v>25</v>
      </c>
      <c r="HN42" s="50">
        <v>1</v>
      </c>
      <c r="HO42" s="50">
        <v>2</v>
      </c>
      <c r="HP42" s="50">
        <v>1</v>
      </c>
      <c r="HR42" s="20">
        <f>SUM(CALCULATION!FO42:FR42)</f>
        <v>186</v>
      </c>
      <c r="HS42" s="50">
        <v>8</v>
      </c>
      <c r="HU42" s="20">
        <f>SUM(CALCULATION!FT42:FW42)</f>
        <v>89</v>
      </c>
      <c r="HV42" s="50">
        <v>15</v>
      </c>
      <c r="HX42" s="20">
        <f>SUM(CALCULATION!FY42:GA42)</f>
        <v>147</v>
      </c>
      <c r="HY42" s="50">
        <v>17</v>
      </c>
      <c r="IA42" s="20">
        <f>SUM(CALCULATION!GD42:GG42)</f>
        <v>47</v>
      </c>
      <c r="IB42" s="50">
        <v>6</v>
      </c>
      <c r="ID42" s="20">
        <f>SUM(CALCULATION!GI42:GL42)</f>
        <v>224</v>
      </c>
      <c r="IE42" s="50">
        <v>11</v>
      </c>
      <c r="IG42" s="20">
        <f>SUM(CALCULATION!GN42:GQ42)</f>
        <v>189</v>
      </c>
      <c r="IH42" s="50">
        <v>12</v>
      </c>
      <c r="IJ42" s="20">
        <f>SUM(CALCULATION!GS42:GV42)</f>
        <v>68</v>
      </c>
      <c r="IK42" s="50">
        <v>6</v>
      </c>
      <c r="IM42" s="20">
        <f>SUM(CALCULATION!GX42:HA42)</f>
        <v>170</v>
      </c>
      <c r="IN42" s="50">
        <v>10</v>
      </c>
      <c r="IP42" s="20">
        <f>SUM(CALCULATION!HC42:HF42)</f>
        <v>38</v>
      </c>
      <c r="IQ42" s="50">
        <v>3</v>
      </c>
      <c r="IS42" s="20">
        <f>SUM(CALCULATION!HH42:HK42)</f>
        <v>183</v>
      </c>
      <c r="IT42" s="50">
        <v>12</v>
      </c>
      <c r="IV42" s="54">
        <f>SUM(CALCULATION!FK42:FM42)</f>
        <v>25</v>
      </c>
      <c r="IW42" s="50">
        <v>1</v>
      </c>
      <c r="IX42" s="50">
        <v>2</v>
      </c>
      <c r="IY42" s="50">
        <v>3</v>
      </c>
      <c r="IZ42" s="21">
        <v>4</v>
      </c>
      <c r="JB42" s="20">
        <f>SUM(CALCULATION!FT42:FW42)</f>
        <v>89</v>
      </c>
      <c r="JC42" s="55">
        <v>21</v>
      </c>
      <c r="JD42" s="56">
        <f t="shared" si="4"/>
        <v>110</v>
      </c>
      <c r="JF42" s="20">
        <f>SUM(CALCULATION!HH42:HK42)</f>
        <v>183</v>
      </c>
      <c r="JG42" s="55">
        <v>12</v>
      </c>
      <c r="JI42" s="20">
        <f>SUM(CALCULATION!HR42:HS42)</f>
        <v>194</v>
      </c>
      <c r="JJ42" s="50">
        <v>7</v>
      </c>
      <c r="JL42" s="20">
        <f>SUM(CALCULATION!HX42:HY42)</f>
        <v>164</v>
      </c>
      <c r="JM42" s="50">
        <v>4</v>
      </c>
      <c r="JO42" s="20">
        <f>SUM(CALCULATION!IA42:IB42)</f>
        <v>53</v>
      </c>
      <c r="JP42" s="50">
        <v>2</v>
      </c>
      <c r="JR42" s="20">
        <f>SUM(CALCULATION!ID42:IE42)</f>
        <v>235</v>
      </c>
      <c r="JS42" s="50">
        <v>5</v>
      </c>
      <c r="JU42" s="20">
        <f>SUM(CALCULATION!IG42:IH42)</f>
        <v>201</v>
      </c>
      <c r="JV42" s="50">
        <v>6</v>
      </c>
      <c r="JX42" s="56">
        <f>SUM(CALCULATION!JB42:JC42)</f>
        <v>110</v>
      </c>
      <c r="JY42" s="50">
        <v>3</v>
      </c>
      <c r="KA42" s="20">
        <f>SUM(CALCULATION!IJ42:IK42)</f>
        <v>74</v>
      </c>
      <c r="KB42" s="50">
        <v>4</v>
      </c>
      <c r="KD42" s="20">
        <f>SUM(CALCULATION!IM42:IN42)</f>
        <v>180</v>
      </c>
      <c r="KE42" s="50">
        <v>5</v>
      </c>
      <c r="KG42" s="20">
        <f>SUM(CALCULATION!IP42:IQ42)</f>
        <v>41</v>
      </c>
      <c r="KH42" s="50">
        <v>1</v>
      </c>
      <c r="KJ42" s="56">
        <f>SUM(CALCULATION!JF42:JG42)</f>
        <v>195</v>
      </c>
      <c r="KK42" s="50">
        <v>4</v>
      </c>
      <c r="KM42" s="20">
        <f>SUM(CALCULATION!IV42:IZ42)</f>
        <v>35</v>
      </c>
      <c r="KN42" s="50">
        <v>1</v>
      </c>
    </row>
    <row r="43" spans="1:300">
      <c r="A43">
        <v>14</v>
      </c>
      <c r="B43">
        <v>9</v>
      </c>
      <c r="C43" s="47">
        <v>4</v>
      </c>
      <c r="D43" s="47">
        <v>6</v>
      </c>
      <c r="H43">
        <v>2</v>
      </c>
      <c r="I43">
        <v>2</v>
      </c>
      <c r="J43">
        <v>3</v>
      </c>
      <c r="K43">
        <v>11</v>
      </c>
      <c r="M43">
        <v>2</v>
      </c>
      <c r="N43">
        <v>1</v>
      </c>
      <c r="O43">
        <v>4</v>
      </c>
      <c r="P43">
        <v>3</v>
      </c>
      <c r="R43" s="21">
        <v>57</v>
      </c>
      <c r="S43" s="47">
        <v>5</v>
      </c>
      <c r="T43" s="47">
        <v>7</v>
      </c>
      <c r="V43" s="21">
        <v>63</v>
      </c>
      <c r="W43" s="47">
        <v>7</v>
      </c>
      <c r="X43" s="47">
        <v>4</v>
      </c>
      <c r="Z43">
        <v>1</v>
      </c>
      <c r="AA43" s="47">
        <v>2</v>
      </c>
      <c r="AB43" s="47">
        <v>2</v>
      </c>
      <c r="AC43" s="47">
        <v>2</v>
      </c>
      <c r="AE43" s="21">
        <v>53</v>
      </c>
      <c r="AF43" s="47">
        <v>10</v>
      </c>
      <c r="AG43" s="47">
        <v>5</v>
      </c>
      <c r="AI43" s="47">
        <v>3</v>
      </c>
      <c r="AJ43" s="47"/>
      <c r="AK43" s="47">
        <v>2</v>
      </c>
      <c r="AL43" s="49">
        <v>3</v>
      </c>
      <c r="AM43" s="49">
        <v>1</v>
      </c>
      <c r="AN43" s="49">
        <v>4</v>
      </c>
      <c r="AO43" s="48">
        <v>1</v>
      </c>
      <c r="AQ43" s="21">
        <v>52</v>
      </c>
      <c r="AR43" s="47">
        <v>7</v>
      </c>
      <c r="AT43" s="21">
        <v>45</v>
      </c>
      <c r="AU43" s="47">
        <v>9</v>
      </c>
      <c r="AV43" s="47">
        <v>5</v>
      </c>
      <c r="AX43" s="21">
        <v>31</v>
      </c>
      <c r="AY43" s="47">
        <v>5</v>
      </c>
      <c r="AZ43" s="47">
        <v>2</v>
      </c>
      <c r="BC43">
        <v>2</v>
      </c>
      <c r="BD43">
        <v>1</v>
      </c>
      <c r="BE43">
        <v>4</v>
      </c>
      <c r="BF43">
        <v>4</v>
      </c>
      <c r="BH43" s="21">
        <v>60</v>
      </c>
      <c r="BI43" s="47">
        <v>6</v>
      </c>
      <c r="BJ43" s="47">
        <v>5</v>
      </c>
      <c r="BL43" s="21">
        <v>11</v>
      </c>
      <c r="BM43" s="47">
        <v>2</v>
      </c>
      <c r="BN43" s="47">
        <v>2</v>
      </c>
      <c r="BP43">
        <v>2</v>
      </c>
      <c r="BQ43">
        <v>1</v>
      </c>
      <c r="BR43">
        <v>4</v>
      </c>
      <c r="BS43">
        <v>4</v>
      </c>
      <c r="BU43" s="21">
        <v>52</v>
      </c>
      <c r="BV43" s="47">
        <v>8</v>
      </c>
      <c r="BW43" s="47">
        <v>5</v>
      </c>
      <c r="BY43" s="50">
        <f>SUM(CALCULATION!BH43:BJ43)</f>
        <v>71</v>
      </c>
      <c r="BZ43">
        <v>9</v>
      </c>
      <c r="CA43">
        <v>14</v>
      </c>
      <c r="CC43" s="50">
        <f>SUM(CALCULATION!AE43:AG43)</f>
        <v>68</v>
      </c>
      <c r="CD43">
        <v>10</v>
      </c>
      <c r="CE43">
        <v>14</v>
      </c>
      <c r="CG43" s="50">
        <f>SUM(CALCULATION!BL43:BN43)</f>
        <v>15</v>
      </c>
      <c r="CH43">
        <v>1</v>
      </c>
      <c r="CI43" s="47">
        <v>6</v>
      </c>
      <c r="CJ43">
        <f t="shared" si="3"/>
        <v>7</v>
      </c>
      <c r="CL43" s="50">
        <f>SUM(CALCULATION!R43:T43)</f>
        <v>69</v>
      </c>
      <c r="CM43">
        <v>10</v>
      </c>
      <c r="CN43">
        <v>19</v>
      </c>
      <c r="CP43" s="50">
        <v>58</v>
      </c>
      <c r="CQ43">
        <v>16</v>
      </c>
      <c r="CR43">
        <v>16</v>
      </c>
      <c r="CT43" s="50">
        <f>SUM(CALCULATION!BP43:BS43)</f>
        <v>11</v>
      </c>
      <c r="CU43">
        <v>7</v>
      </c>
      <c r="CW43" s="50">
        <f>SUM(CALCULATION!BU43:BW43)</f>
        <v>65</v>
      </c>
      <c r="CX43">
        <v>13</v>
      </c>
      <c r="CY43">
        <v>10</v>
      </c>
      <c r="DA43" s="50">
        <f>SUM(CALCULATION!AX43:AZ43)</f>
        <v>38</v>
      </c>
      <c r="DB43">
        <v>8</v>
      </c>
      <c r="DD43" s="50">
        <f>SUM(CALCULATION!Z43:AC43)</f>
        <v>7</v>
      </c>
      <c r="DE43">
        <v>4</v>
      </c>
      <c r="DG43" s="50">
        <f>SUM(CALCULATION!V43:X43)</f>
        <v>74</v>
      </c>
      <c r="DH43" s="51">
        <v>16</v>
      </c>
      <c r="DI43" s="51">
        <v>12</v>
      </c>
      <c r="DM43" s="50">
        <f>SUM(CALCULATION!AI43:AO43)</f>
        <v>14</v>
      </c>
      <c r="DN43">
        <v>5</v>
      </c>
      <c r="DP43" s="50">
        <f>SUM(CALCULATION!CG43:CJ43)</f>
        <v>29</v>
      </c>
      <c r="DS43" s="50">
        <f>SUM(CALCULATION!BL43:BN43)</f>
        <v>15</v>
      </c>
      <c r="DT43">
        <v>1</v>
      </c>
      <c r="DU43">
        <v>6</v>
      </c>
      <c r="DW43" s="52">
        <f>SUM(CALCULATION!CP43:CR43)</f>
        <v>90</v>
      </c>
      <c r="DX43">
        <v>26</v>
      </c>
      <c r="DY43">
        <v>24</v>
      </c>
      <c r="EA43" s="52">
        <f>SUM(CALCULATION!DA43:DB43)</f>
        <v>46</v>
      </c>
      <c r="EB43">
        <v>6</v>
      </c>
      <c r="EC43">
        <v>6</v>
      </c>
      <c r="EE43" s="52">
        <f>SUM(CALCULATION!CW43:CY43)</f>
        <v>88</v>
      </c>
      <c r="EF43">
        <v>16</v>
      </c>
      <c r="EG43">
        <v>9</v>
      </c>
      <c r="EI43" s="52">
        <f>SUM(CALCULATION!CT43:CU43)</f>
        <v>18</v>
      </c>
      <c r="EJ43">
        <v>6</v>
      </c>
      <c r="EK43">
        <v>6</v>
      </c>
      <c r="EM43" s="52">
        <f>SUM(CALCULATION!CL43:CN43)</f>
        <v>98</v>
      </c>
      <c r="EN43">
        <v>24</v>
      </c>
      <c r="EO43">
        <v>22</v>
      </c>
      <c r="EQ43" s="52">
        <f>SUM(CALCULATION!BY43:CA43)</f>
        <v>94</v>
      </c>
      <c r="ER43">
        <v>18</v>
      </c>
      <c r="ES43">
        <v>14</v>
      </c>
      <c r="EU43" s="53">
        <f>SUM(CALCULATION!DS43:DU43)</f>
        <v>22</v>
      </c>
      <c r="EV43">
        <v>8</v>
      </c>
      <c r="EW43">
        <v>6</v>
      </c>
      <c r="EY43" s="52">
        <f>SUM(CALCULATION!CC43:CE43)</f>
        <v>92</v>
      </c>
      <c r="EZ43">
        <v>22</v>
      </c>
      <c r="FA43">
        <v>14</v>
      </c>
      <c r="FC43" s="52">
        <f>SUM(CALCULATION!DM43:DN43)</f>
        <v>19</v>
      </c>
      <c r="FD43">
        <v>5</v>
      </c>
      <c r="FE43">
        <v>2</v>
      </c>
      <c r="FG43" s="52">
        <f>SUM(CALCULATION!DG43:DI43)</f>
        <v>102</v>
      </c>
      <c r="FH43">
        <v>14</v>
      </c>
      <c r="FI43">
        <v>13</v>
      </c>
      <c r="FK43" s="52">
        <f>SUM(CALCULATION!DD43:DE43)</f>
        <v>11</v>
      </c>
      <c r="FL43">
        <v>9</v>
      </c>
      <c r="FM43">
        <v>5</v>
      </c>
      <c r="FO43" s="54">
        <f>SUM(CALCULATION!DW43:DY43)</f>
        <v>140</v>
      </c>
      <c r="FP43" s="50">
        <v>8</v>
      </c>
      <c r="FQ43" s="50">
        <v>15</v>
      </c>
      <c r="FR43" s="50">
        <v>15</v>
      </c>
      <c r="FT43" s="54">
        <f>SUM(CALCULATION!EA43:EC43)</f>
        <v>58</v>
      </c>
      <c r="FU43" s="50">
        <v>4</v>
      </c>
      <c r="FV43" s="50">
        <v>6</v>
      </c>
      <c r="FW43" s="50">
        <v>6</v>
      </c>
      <c r="FY43" s="54">
        <f>SUM(CALCULATION!EE43:EG43)</f>
        <v>113</v>
      </c>
      <c r="FZ43" s="50">
        <v>8</v>
      </c>
      <c r="GA43" s="50">
        <v>12</v>
      </c>
      <c r="GD43" s="54">
        <f>SUM(CALCULATION!EI43:EK43)</f>
        <v>30</v>
      </c>
      <c r="GE43" s="50">
        <v>4</v>
      </c>
      <c r="GF43" s="50">
        <v>4</v>
      </c>
      <c r="GG43" s="50">
        <v>7</v>
      </c>
      <c r="GI43" s="54">
        <f>SUM(CALCULATION!EM43:EO43)</f>
        <v>144</v>
      </c>
      <c r="GJ43" s="50">
        <v>16</v>
      </c>
      <c r="GK43" s="50">
        <v>20</v>
      </c>
      <c r="GL43" s="50">
        <v>16</v>
      </c>
      <c r="GN43" s="54">
        <f>SUM(CALCULATION!EQ43:ES43)</f>
        <v>126</v>
      </c>
      <c r="GO43" s="50">
        <v>12</v>
      </c>
      <c r="GP43" s="50">
        <v>12</v>
      </c>
      <c r="GQ43" s="50">
        <v>11</v>
      </c>
      <c r="GS43" s="54">
        <f>SUM(CALCULATION!EU43:EW43)</f>
        <v>36</v>
      </c>
      <c r="GT43" s="50">
        <v>2</v>
      </c>
      <c r="GU43" s="50">
        <v>24</v>
      </c>
      <c r="GV43" s="50">
        <v>4</v>
      </c>
      <c r="GX43" s="54">
        <f>SUM(CALCULATION!EY43:FA43)</f>
        <v>128</v>
      </c>
      <c r="GY43" s="50">
        <v>6</v>
      </c>
      <c r="GZ43" s="50">
        <v>7</v>
      </c>
      <c r="HA43" s="50">
        <v>7</v>
      </c>
      <c r="HC43" s="54">
        <f>SUM(CALCULATION!FC43:FE43)</f>
        <v>26</v>
      </c>
      <c r="HD43" s="50">
        <v>2</v>
      </c>
      <c r="HE43" s="50">
        <v>4</v>
      </c>
      <c r="HF43" s="50">
        <v>3</v>
      </c>
      <c r="HH43" s="54">
        <f>SUM(CALCULATION!FG43:FI43)</f>
        <v>129</v>
      </c>
      <c r="HI43" s="50">
        <v>10</v>
      </c>
      <c r="HJ43" s="50">
        <v>14</v>
      </c>
      <c r="HK43" s="50">
        <v>5</v>
      </c>
      <c r="HM43" s="54">
        <f>SUM(CALCULATION!FK43:FM43)</f>
        <v>25</v>
      </c>
      <c r="HN43" s="50">
        <v>1</v>
      </c>
      <c r="HO43" s="50">
        <v>2</v>
      </c>
      <c r="HP43" s="50">
        <v>1</v>
      </c>
      <c r="HR43" s="20">
        <f>SUM(CALCULATION!FO43:FR43)</f>
        <v>178</v>
      </c>
      <c r="HS43" s="50">
        <v>8</v>
      </c>
      <c r="HU43" s="20">
        <f>SUM(CALCULATION!FT43:FW43)</f>
        <v>74</v>
      </c>
      <c r="HV43" s="50">
        <v>13</v>
      </c>
      <c r="HX43" s="20">
        <f>SUM(CALCULATION!FY43:GA43)</f>
        <v>133</v>
      </c>
      <c r="HY43" s="50">
        <v>17</v>
      </c>
      <c r="IA43" s="20">
        <f>SUM(CALCULATION!GD43:GG43)</f>
        <v>45</v>
      </c>
      <c r="IB43" s="50">
        <v>4</v>
      </c>
      <c r="ID43" s="20">
        <f>SUM(CALCULATION!GI43:GL43)</f>
        <v>196</v>
      </c>
      <c r="IE43" s="50">
        <v>10</v>
      </c>
      <c r="IG43" s="20">
        <f>SUM(CALCULATION!GN43:GQ43)</f>
        <v>161</v>
      </c>
      <c r="IH43" s="50">
        <v>11</v>
      </c>
      <c r="IJ43" s="20">
        <f>SUM(CALCULATION!GS43:GV43)</f>
        <v>66</v>
      </c>
      <c r="IK43" s="50">
        <v>6</v>
      </c>
      <c r="IM43" s="20">
        <f>SUM(CALCULATION!GX43:HA43)</f>
        <v>148</v>
      </c>
      <c r="IN43" s="50">
        <v>9</v>
      </c>
      <c r="IP43" s="20">
        <f>SUM(CALCULATION!HC43:HF43)</f>
        <v>35</v>
      </c>
      <c r="IQ43" s="50">
        <v>4</v>
      </c>
      <c r="IS43" s="20">
        <f>SUM(CALCULATION!HH43:HK43)</f>
        <v>158</v>
      </c>
      <c r="IT43" s="50">
        <v>11</v>
      </c>
      <c r="IV43" s="54">
        <f>SUM(CALCULATION!FK43:FM43)</f>
        <v>25</v>
      </c>
      <c r="IW43" s="50">
        <v>1</v>
      </c>
      <c r="IX43" s="50">
        <v>2</v>
      </c>
      <c r="IY43" s="50">
        <v>3</v>
      </c>
      <c r="IZ43" s="21">
        <v>4</v>
      </c>
      <c r="JB43" s="20">
        <f>SUM(CALCULATION!FT43:FW43)</f>
        <v>74</v>
      </c>
      <c r="JC43" s="55">
        <v>19</v>
      </c>
      <c r="JD43" s="56">
        <f t="shared" si="4"/>
        <v>93</v>
      </c>
      <c r="JF43" s="20">
        <f>SUM(CALCULATION!HH43:HK43)</f>
        <v>158</v>
      </c>
      <c r="JG43" s="55">
        <v>11</v>
      </c>
      <c r="JI43" s="20">
        <f>SUM(CALCULATION!HR43:HS43)</f>
        <v>186</v>
      </c>
      <c r="JJ43" s="50">
        <v>6</v>
      </c>
      <c r="JL43" s="20">
        <f>SUM(CALCULATION!HX43:HY43)</f>
        <v>150</v>
      </c>
      <c r="JM43" s="50">
        <v>4</v>
      </c>
      <c r="JO43" s="20">
        <f>SUM(CALCULATION!IA43:IB43)</f>
        <v>49</v>
      </c>
      <c r="JP43" s="50">
        <v>2</v>
      </c>
      <c r="JR43" s="20">
        <f>SUM(CALCULATION!ID43:IE43)</f>
        <v>206</v>
      </c>
      <c r="JS43" s="50">
        <v>3</v>
      </c>
      <c r="JU43" s="20">
        <f>SUM(CALCULATION!IG43:IH43)</f>
        <v>172</v>
      </c>
      <c r="JV43" s="50">
        <v>6</v>
      </c>
      <c r="JX43" s="56">
        <f>SUM(CALCULATION!JB43:JC43)</f>
        <v>93</v>
      </c>
      <c r="JY43" s="50">
        <v>3</v>
      </c>
      <c r="KA43" s="20">
        <f>SUM(CALCULATION!IJ43:IK43)</f>
        <v>72</v>
      </c>
      <c r="KB43" s="50">
        <v>4</v>
      </c>
      <c r="KD43" s="20">
        <f>SUM(CALCULATION!IM43:IN43)</f>
        <v>157</v>
      </c>
      <c r="KE43" s="50">
        <v>4</v>
      </c>
      <c r="KG43" s="20">
        <f>SUM(CALCULATION!IP43:IQ43)</f>
        <v>39</v>
      </c>
      <c r="KH43" s="50">
        <v>1</v>
      </c>
      <c r="KJ43" s="56">
        <f>SUM(CALCULATION!JF43:JG43)</f>
        <v>169</v>
      </c>
      <c r="KK43" s="50">
        <v>4</v>
      </c>
      <c r="KM43" s="20">
        <f>SUM(CALCULATION!IV43:IZ43)</f>
        <v>35</v>
      </c>
      <c r="KN43" s="50">
        <v>1</v>
      </c>
    </row>
    <row r="44" spans="1:300">
      <c r="A44">
        <v>13</v>
      </c>
      <c r="B44">
        <v>10</v>
      </c>
      <c r="C44" s="47">
        <v>8</v>
      </c>
      <c r="D44" s="47">
        <v>6</v>
      </c>
      <c r="H44">
        <v>2</v>
      </c>
      <c r="I44">
        <v>2</v>
      </c>
      <c r="J44">
        <v>11</v>
      </c>
      <c r="K44">
        <v>13</v>
      </c>
      <c r="M44">
        <v>2</v>
      </c>
      <c r="N44">
        <v>22</v>
      </c>
      <c r="O44">
        <v>4</v>
      </c>
      <c r="P44">
        <v>4</v>
      </c>
      <c r="R44" s="21">
        <v>61</v>
      </c>
      <c r="S44" s="47">
        <v>7</v>
      </c>
      <c r="T44" s="47">
        <v>8</v>
      </c>
      <c r="V44" s="21">
        <v>67</v>
      </c>
      <c r="W44" s="47">
        <v>4</v>
      </c>
      <c r="X44" s="47">
        <v>4</v>
      </c>
      <c r="Z44">
        <v>2</v>
      </c>
      <c r="AA44" s="47">
        <v>2</v>
      </c>
      <c r="AB44" s="47">
        <v>1</v>
      </c>
      <c r="AC44" s="47">
        <v>2</v>
      </c>
      <c r="AE44" s="21">
        <v>56</v>
      </c>
      <c r="AF44" s="47">
        <v>6</v>
      </c>
      <c r="AG44" s="47">
        <v>6</v>
      </c>
      <c r="AI44" s="47">
        <v>2</v>
      </c>
      <c r="AJ44" s="47"/>
      <c r="AK44" s="47">
        <v>2</v>
      </c>
      <c r="AL44" s="49">
        <v>2</v>
      </c>
      <c r="AM44" s="49">
        <v>2</v>
      </c>
      <c r="AN44" s="49">
        <v>3</v>
      </c>
      <c r="AO44" s="48">
        <v>0</v>
      </c>
      <c r="AQ44" s="21">
        <v>52</v>
      </c>
      <c r="AR44" s="47">
        <v>5</v>
      </c>
      <c r="AT44" s="21">
        <v>47</v>
      </c>
      <c r="AU44" s="47">
        <v>6</v>
      </c>
      <c r="AV44" s="47">
        <v>5</v>
      </c>
      <c r="AX44" s="21">
        <v>37</v>
      </c>
      <c r="AY44" s="47">
        <v>4</v>
      </c>
      <c r="AZ44" s="47">
        <v>4</v>
      </c>
      <c r="BC44">
        <v>2</v>
      </c>
      <c r="BD44">
        <v>22</v>
      </c>
      <c r="BE44">
        <v>4</v>
      </c>
      <c r="BF44">
        <v>5</v>
      </c>
      <c r="BH44" s="21">
        <v>67</v>
      </c>
      <c r="BI44" s="47">
        <v>7</v>
      </c>
      <c r="BJ44" s="47">
        <v>5</v>
      </c>
      <c r="BL44" s="21">
        <v>11</v>
      </c>
      <c r="BM44" s="47">
        <v>2</v>
      </c>
      <c r="BN44" s="47">
        <v>2</v>
      </c>
      <c r="BP44">
        <v>2</v>
      </c>
      <c r="BQ44">
        <v>22</v>
      </c>
      <c r="BR44">
        <v>4</v>
      </c>
      <c r="BS44">
        <v>5</v>
      </c>
      <c r="BU44" s="21">
        <v>52</v>
      </c>
      <c r="BV44" s="47">
        <v>6</v>
      </c>
      <c r="BW44" s="47">
        <v>5</v>
      </c>
      <c r="BY44" s="50">
        <f>SUM(CALCULATION!BH44:BJ44)</f>
        <v>79</v>
      </c>
      <c r="BZ44">
        <v>12</v>
      </c>
      <c r="CA44">
        <v>14</v>
      </c>
      <c r="CC44" s="50">
        <f>SUM(CALCULATION!AE44:AG44)</f>
        <v>68</v>
      </c>
      <c r="CD44">
        <v>8</v>
      </c>
      <c r="CE44">
        <v>15</v>
      </c>
      <c r="CG44" s="50">
        <f>SUM(CALCULATION!BL44:BN44)</f>
        <v>15</v>
      </c>
      <c r="CH44">
        <v>1</v>
      </c>
      <c r="CI44" s="47">
        <v>6</v>
      </c>
      <c r="CJ44">
        <f t="shared" si="3"/>
        <v>7</v>
      </c>
      <c r="CL44" s="50">
        <f>SUM(CALCULATION!R44:T44)</f>
        <v>76</v>
      </c>
      <c r="CM44">
        <v>10</v>
      </c>
      <c r="CN44">
        <v>19</v>
      </c>
      <c r="CP44" s="50">
        <v>57</v>
      </c>
      <c r="CQ44">
        <v>18</v>
      </c>
      <c r="CR44">
        <v>16</v>
      </c>
      <c r="CT44" s="50">
        <f>SUM(CALCULATION!BP44:BS44)</f>
        <v>33</v>
      </c>
      <c r="CU44">
        <v>7</v>
      </c>
      <c r="CW44" s="50">
        <f>SUM(CALCULATION!BU44:BW44)</f>
        <v>63</v>
      </c>
      <c r="CX44">
        <v>14</v>
      </c>
      <c r="CY44">
        <v>11</v>
      </c>
      <c r="DA44" s="50">
        <f>SUM(CALCULATION!AX44:AZ44)</f>
        <v>45</v>
      </c>
      <c r="DB44">
        <v>8</v>
      </c>
      <c r="DD44" s="50">
        <f>SUM(CALCULATION!Z44:AC44)</f>
        <v>7</v>
      </c>
      <c r="DE44">
        <v>4</v>
      </c>
      <c r="DG44" s="50">
        <f>SUM(CALCULATION!V44:X44)</f>
        <v>75</v>
      </c>
      <c r="DH44" s="51">
        <v>17</v>
      </c>
      <c r="DI44" s="51">
        <v>12</v>
      </c>
      <c r="DM44" s="50">
        <f>SUM(CALCULATION!AI44:AO44)</f>
        <v>11</v>
      </c>
      <c r="DN44">
        <v>5</v>
      </c>
      <c r="DP44" s="50">
        <f>SUM(CALCULATION!CG44:CJ44)</f>
        <v>29</v>
      </c>
      <c r="DS44" s="50">
        <f>SUM(CALCULATION!BL44:BN44)</f>
        <v>15</v>
      </c>
      <c r="DT44">
        <v>1</v>
      </c>
      <c r="DU44">
        <v>6</v>
      </c>
      <c r="DW44" s="52">
        <f>SUM(CALCULATION!CP44:CR44)</f>
        <v>91</v>
      </c>
      <c r="DX44">
        <v>26</v>
      </c>
      <c r="DY44">
        <v>21</v>
      </c>
      <c r="EA44" s="52">
        <f>SUM(CALCULATION!DA44:DB44)</f>
        <v>53</v>
      </c>
      <c r="EB44">
        <v>6</v>
      </c>
      <c r="EC44">
        <v>6</v>
      </c>
      <c r="EE44" s="52">
        <f>SUM(CALCULATION!CW44:CY44)</f>
        <v>88</v>
      </c>
      <c r="EF44">
        <v>16</v>
      </c>
      <c r="EG44">
        <v>8</v>
      </c>
      <c r="EI44" s="52">
        <f>SUM(CALCULATION!CT44:CU44)</f>
        <v>40</v>
      </c>
      <c r="EJ44">
        <v>6</v>
      </c>
      <c r="EK44">
        <v>6</v>
      </c>
      <c r="EM44" s="52">
        <f>SUM(CALCULATION!CL44:CN44)</f>
        <v>105</v>
      </c>
      <c r="EN44">
        <v>25</v>
      </c>
      <c r="EO44">
        <v>19</v>
      </c>
      <c r="EQ44" s="52">
        <f>SUM(CALCULATION!BY44:CA44)</f>
        <v>105</v>
      </c>
      <c r="ER44">
        <v>18</v>
      </c>
      <c r="ES44">
        <v>14</v>
      </c>
      <c r="EU44" s="53">
        <f>SUM(CALCULATION!DS44:DU44)</f>
        <v>22</v>
      </c>
      <c r="EV44">
        <v>8</v>
      </c>
      <c r="EW44">
        <v>6</v>
      </c>
      <c r="EY44" s="52">
        <f>SUM(CALCULATION!CC44:CE44)</f>
        <v>91</v>
      </c>
      <c r="EZ44">
        <v>20</v>
      </c>
      <c r="FA44">
        <v>13</v>
      </c>
      <c r="FC44" s="52">
        <f>SUM(CALCULATION!DM44:DN44)</f>
        <v>16</v>
      </c>
      <c r="FD44">
        <v>4</v>
      </c>
      <c r="FE44">
        <v>3</v>
      </c>
      <c r="FG44" s="52">
        <f>SUM(CALCULATION!DG44:DI44)</f>
        <v>104</v>
      </c>
      <c r="FH44">
        <v>14</v>
      </c>
      <c r="FI44">
        <v>12</v>
      </c>
      <c r="FK44" s="52">
        <f>SUM(CALCULATION!DD44:DE44)</f>
        <v>11</v>
      </c>
      <c r="FL44">
        <v>9</v>
      </c>
      <c r="FM44">
        <v>4</v>
      </c>
      <c r="FO44" s="54">
        <f>SUM(CALCULATION!DW44:DY44)</f>
        <v>138</v>
      </c>
      <c r="FP44" s="50">
        <v>7</v>
      </c>
      <c r="FQ44" s="50">
        <v>13</v>
      </c>
      <c r="FR44" s="50">
        <v>13</v>
      </c>
      <c r="FT44" s="54">
        <f>SUM(CALCULATION!EA44:EC44)</f>
        <v>65</v>
      </c>
      <c r="FU44" s="50">
        <v>4</v>
      </c>
      <c r="FV44" s="50">
        <v>6</v>
      </c>
      <c r="FW44" s="50">
        <v>4</v>
      </c>
      <c r="FY44" s="54">
        <f>SUM(CALCULATION!EE44:EG44)</f>
        <v>112</v>
      </c>
      <c r="FZ44" s="50">
        <v>6</v>
      </c>
      <c r="GA44" s="50">
        <v>9</v>
      </c>
      <c r="GD44" s="54">
        <v>32</v>
      </c>
      <c r="GE44" s="50">
        <v>4</v>
      </c>
      <c r="GF44" s="50">
        <v>4</v>
      </c>
      <c r="GG44" s="50">
        <v>7</v>
      </c>
      <c r="GI44" s="54">
        <f>SUM(CALCULATION!EM44:EO44)</f>
        <v>149</v>
      </c>
      <c r="GJ44" s="50">
        <v>15</v>
      </c>
      <c r="GK44" s="50">
        <v>20</v>
      </c>
      <c r="GL44" s="50">
        <v>18</v>
      </c>
      <c r="GN44" s="54">
        <f>SUM(CALCULATION!EQ44:ES44)</f>
        <v>137</v>
      </c>
      <c r="GO44" s="50">
        <v>10</v>
      </c>
      <c r="GP44" s="50">
        <v>12</v>
      </c>
      <c r="GQ44" s="50">
        <v>11</v>
      </c>
      <c r="GS44" s="54">
        <f>SUM(CALCULATION!EU44:EW44)</f>
        <v>36</v>
      </c>
      <c r="GT44" s="50">
        <v>2</v>
      </c>
      <c r="GU44" s="50">
        <v>24</v>
      </c>
      <c r="GV44" s="50">
        <v>4</v>
      </c>
      <c r="GX44" s="54">
        <f>SUM(CALCULATION!EY44:FA44)</f>
        <v>124</v>
      </c>
      <c r="GY44" s="50">
        <v>4</v>
      </c>
      <c r="GZ44" s="50">
        <v>6</v>
      </c>
      <c r="HA44" s="50">
        <v>8</v>
      </c>
      <c r="HC44" s="54">
        <f>SUM(CALCULATION!FC44:FE44)</f>
        <v>23</v>
      </c>
      <c r="HD44" s="50">
        <v>2</v>
      </c>
      <c r="HE44" s="50">
        <v>4</v>
      </c>
      <c r="HF44" s="50">
        <v>4</v>
      </c>
      <c r="HH44" s="54">
        <f>SUM(CALCULATION!FG44:FI44)</f>
        <v>130</v>
      </c>
      <c r="HI44" s="50">
        <v>9</v>
      </c>
      <c r="HJ44" s="50">
        <v>14</v>
      </c>
      <c r="HK44" s="50">
        <v>6</v>
      </c>
      <c r="HM44" s="54">
        <f>SUM(CALCULATION!FK44:FM44)</f>
        <v>24</v>
      </c>
      <c r="HN44" s="50">
        <v>0</v>
      </c>
      <c r="HO44" s="50">
        <v>2</v>
      </c>
      <c r="HP44" s="50">
        <v>1</v>
      </c>
      <c r="HR44" s="20">
        <f>SUM(CALCULATION!FO44:FR44)</f>
        <v>171</v>
      </c>
      <c r="HS44" s="50">
        <v>5</v>
      </c>
      <c r="HU44" s="20">
        <f>SUM(CALCULATION!FT44:FW44)</f>
        <v>79</v>
      </c>
      <c r="HV44" s="50">
        <v>12</v>
      </c>
      <c r="HX44" s="20">
        <f>SUM(CALCULATION!FY44:GA44)</f>
        <v>127</v>
      </c>
      <c r="HY44" s="50">
        <v>16</v>
      </c>
      <c r="IA44" s="20">
        <f>SUM(CALCULATION!GD44:GG44)</f>
        <v>47</v>
      </c>
      <c r="IB44" s="50">
        <v>6</v>
      </c>
      <c r="ID44" s="20">
        <f>SUM(CALCULATION!GI44:GL44)</f>
        <v>202</v>
      </c>
      <c r="IE44" s="50">
        <v>5</v>
      </c>
      <c r="IG44" s="20">
        <f>SUM(CALCULATION!GN44:GQ44)</f>
        <v>170</v>
      </c>
      <c r="IH44" s="50">
        <v>10</v>
      </c>
      <c r="IJ44" s="20">
        <f>SUM(CALCULATION!GS44:GV44)</f>
        <v>66</v>
      </c>
      <c r="IK44" s="50">
        <v>6</v>
      </c>
      <c r="IM44" s="20">
        <f>SUM(CALCULATION!GX44:HA44)</f>
        <v>142</v>
      </c>
      <c r="IN44" s="50">
        <v>6</v>
      </c>
      <c r="IP44" s="20">
        <f>SUM(CALCULATION!HC44:HF44)</f>
        <v>33</v>
      </c>
      <c r="IQ44" s="50">
        <v>3</v>
      </c>
      <c r="IS44" s="20">
        <f>SUM(CALCULATION!HH44:HK44)</f>
        <v>159</v>
      </c>
      <c r="IT44" s="50">
        <v>12</v>
      </c>
      <c r="IV44" s="54">
        <f>SUM(CALCULATION!FK44:FM44)</f>
        <v>24</v>
      </c>
      <c r="IW44" s="50">
        <v>0</v>
      </c>
      <c r="IX44" s="50">
        <v>2</v>
      </c>
      <c r="IY44" s="50">
        <v>2</v>
      </c>
      <c r="IZ44" s="21">
        <v>3</v>
      </c>
      <c r="JB44" s="20">
        <f>SUM(CALCULATION!FT44:FW44)</f>
        <v>79</v>
      </c>
      <c r="JC44" s="55">
        <v>18</v>
      </c>
      <c r="JD44" s="56">
        <f t="shared" si="4"/>
        <v>97</v>
      </c>
      <c r="JF44" s="20">
        <f>SUM(CALCULATION!HH44:HK44)</f>
        <v>159</v>
      </c>
      <c r="JG44" s="55">
        <v>12</v>
      </c>
      <c r="JI44" s="20">
        <f>SUM(CALCULATION!HR44:HS44)</f>
        <v>176</v>
      </c>
      <c r="JJ44" s="50">
        <v>5</v>
      </c>
      <c r="JL44" s="20">
        <f>SUM(CALCULATION!HX44:HY44)</f>
        <v>143</v>
      </c>
      <c r="JM44" s="50">
        <v>2</v>
      </c>
      <c r="JO44" s="20">
        <f>SUM(CALCULATION!IA44:IB44)</f>
        <v>53</v>
      </c>
      <c r="JP44" s="50">
        <v>0</v>
      </c>
      <c r="JR44" s="20">
        <f>SUM(CALCULATION!ID44:IE44)</f>
        <v>207</v>
      </c>
      <c r="JS44" s="50">
        <v>5</v>
      </c>
      <c r="JU44" s="20">
        <f>SUM(CALCULATION!IG44:IH44)</f>
        <v>180</v>
      </c>
      <c r="JV44" s="50">
        <v>6</v>
      </c>
      <c r="JX44" s="56">
        <f>SUM(CALCULATION!JB44:JC44)</f>
        <v>97</v>
      </c>
      <c r="JY44" s="50">
        <v>3</v>
      </c>
      <c r="KA44" s="20">
        <f>SUM(CALCULATION!IJ44:IK44)</f>
        <v>72</v>
      </c>
      <c r="KB44" s="50">
        <v>4</v>
      </c>
      <c r="KD44" s="20">
        <f>SUM(CALCULATION!IM44:IN44)</f>
        <v>148</v>
      </c>
      <c r="KE44" s="50">
        <v>4</v>
      </c>
      <c r="KG44" s="20">
        <f>SUM(CALCULATION!IP44:IQ44)</f>
        <v>36</v>
      </c>
      <c r="KH44" s="50">
        <v>1</v>
      </c>
      <c r="KJ44" s="56">
        <f>SUM(CALCULATION!JF44:JG44)</f>
        <v>171</v>
      </c>
      <c r="KK44" s="50">
        <v>4</v>
      </c>
      <c r="KM44" s="20">
        <f>SUM(CALCULATION!IV44:IZ44)</f>
        <v>31</v>
      </c>
      <c r="KN44" s="50">
        <v>1</v>
      </c>
    </row>
    <row r="45" spans="1:300">
      <c r="A45">
        <v>14</v>
      </c>
      <c r="B45">
        <v>11</v>
      </c>
      <c r="C45" s="47">
        <v>10</v>
      </c>
      <c r="D45" s="47">
        <v>5</v>
      </c>
      <c r="H45">
        <v>2</v>
      </c>
      <c r="I45">
        <v>3</v>
      </c>
      <c r="J45">
        <v>15</v>
      </c>
      <c r="K45">
        <v>12</v>
      </c>
      <c r="M45">
        <v>2</v>
      </c>
      <c r="N45">
        <v>2</v>
      </c>
      <c r="O45">
        <v>4</v>
      </c>
      <c r="P45">
        <v>4</v>
      </c>
      <c r="R45" s="21">
        <v>71</v>
      </c>
      <c r="S45" s="47">
        <v>8</v>
      </c>
      <c r="T45" s="47">
        <v>9</v>
      </c>
      <c r="V45" s="21">
        <v>81</v>
      </c>
      <c r="W45" s="47">
        <v>4</v>
      </c>
      <c r="X45" s="47">
        <v>4</v>
      </c>
      <c r="Z45">
        <v>2</v>
      </c>
      <c r="AA45" s="47">
        <v>2</v>
      </c>
      <c r="AB45" s="47">
        <v>2</v>
      </c>
      <c r="AC45" s="47">
        <v>2</v>
      </c>
      <c r="AE45" s="21">
        <v>66</v>
      </c>
      <c r="AF45" s="47">
        <v>11</v>
      </c>
      <c r="AG45" s="47">
        <v>8</v>
      </c>
      <c r="AI45" s="47">
        <v>3</v>
      </c>
      <c r="AJ45" s="47"/>
      <c r="AK45" s="47">
        <v>2</v>
      </c>
      <c r="AL45" s="49">
        <v>3</v>
      </c>
      <c r="AM45" s="49">
        <v>1</v>
      </c>
      <c r="AN45" s="49">
        <v>4</v>
      </c>
      <c r="AO45" s="48">
        <v>1</v>
      </c>
      <c r="AQ45" s="21">
        <v>59</v>
      </c>
      <c r="AR45" s="47">
        <v>7</v>
      </c>
      <c r="AT45" s="21">
        <v>52</v>
      </c>
      <c r="AU45" s="47">
        <v>6</v>
      </c>
      <c r="AV45" s="47">
        <v>6</v>
      </c>
      <c r="AX45" s="21">
        <v>45</v>
      </c>
      <c r="AY45" s="47">
        <v>5</v>
      </c>
      <c r="AZ45" s="47">
        <v>4</v>
      </c>
      <c r="BC45">
        <v>2</v>
      </c>
      <c r="BD45">
        <v>2</v>
      </c>
      <c r="BE45">
        <v>4</v>
      </c>
      <c r="BF45">
        <v>5</v>
      </c>
      <c r="BH45" s="21">
        <v>70</v>
      </c>
      <c r="BI45" s="47">
        <v>8</v>
      </c>
      <c r="BJ45" s="47">
        <v>6</v>
      </c>
      <c r="BL45" s="21">
        <v>13</v>
      </c>
      <c r="BM45" s="47">
        <v>0</v>
      </c>
      <c r="BN45" s="47">
        <v>2</v>
      </c>
      <c r="BP45">
        <v>2</v>
      </c>
      <c r="BQ45">
        <v>2</v>
      </c>
      <c r="BR45">
        <v>4</v>
      </c>
      <c r="BS45">
        <v>5</v>
      </c>
      <c r="BU45" s="21">
        <v>59</v>
      </c>
      <c r="BV45" s="47">
        <v>7</v>
      </c>
      <c r="BW45" s="47">
        <v>7</v>
      </c>
      <c r="BY45" s="50">
        <f>SUM(CALCULATION!BH45:BJ45)</f>
        <v>84</v>
      </c>
      <c r="BZ45">
        <v>12</v>
      </c>
      <c r="CA45">
        <v>15</v>
      </c>
      <c r="CC45" s="50">
        <f>SUM(CALCULATION!AE45:AG45)</f>
        <v>85</v>
      </c>
      <c r="CD45">
        <v>11</v>
      </c>
      <c r="CE45">
        <v>15</v>
      </c>
      <c r="CG45" s="50">
        <f>SUM(CALCULATION!BL45:BN45)</f>
        <v>15</v>
      </c>
      <c r="CH45">
        <v>1</v>
      </c>
      <c r="CI45" s="47">
        <v>6</v>
      </c>
      <c r="CJ45">
        <f t="shared" si="3"/>
        <v>7</v>
      </c>
      <c r="CL45" s="50">
        <f>SUM(CALCULATION!R45:T45)</f>
        <v>88</v>
      </c>
      <c r="CM45">
        <v>12</v>
      </c>
      <c r="CN45">
        <v>20</v>
      </c>
      <c r="CP45" s="50">
        <f>SUM(CALCULATION!AT45:AV45)</f>
        <v>64</v>
      </c>
      <c r="CQ45">
        <v>20</v>
      </c>
      <c r="CR45">
        <v>16</v>
      </c>
      <c r="CT45" s="50">
        <f>SUM(CALCULATION!BP45:BS45)</f>
        <v>13</v>
      </c>
      <c r="CU45">
        <v>7</v>
      </c>
      <c r="CW45" s="50">
        <f>SUM(CALCULATION!BU45:BW45)</f>
        <v>73</v>
      </c>
      <c r="CX45">
        <v>14</v>
      </c>
      <c r="CY45">
        <v>11</v>
      </c>
      <c r="DA45" s="50">
        <f>SUM(CALCULATION!AX45:AZ45)</f>
        <v>54</v>
      </c>
      <c r="DB45">
        <v>8</v>
      </c>
      <c r="DD45" s="50">
        <f>SUM(CALCULATION!Z45:AC45)</f>
        <v>8</v>
      </c>
      <c r="DE45">
        <v>4</v>
      </c>
      <c r="DG45" s="50">
        <f>SUM(CALCULATION!V45:X45)</f>
        <v>89</v>
      </c>
      <c r="DH45" s="51">
        <v>17</v>
      </c>
      <c r="DI45" s="51">
        <v>13</v>
      </c>
      <c r="DM45" s="50">
        <f>SUM(CALCULATION!AI45:AO45)</f>
        <v>14</v>
      </c>
      <c r="DN45">
        <v>5</v>
      </c>
      <c r="DP45" s="50">
        <f>SUM(CALCULATION!CG45:CJ45)</f>
        <v>29</v>
      </c>
      <c r="DS45" s="50">
        <f>SUM(CALCULATION!BL45:BN45)</f>
        <v>15</v>
      </c>
      <c r="DT45">
        <v>1</v>
      </c>
      <c r="DU45">
        <v>6</v>
      </c>
      <c r="DW45" s="52">
        <f>SUM(CALCULATION!CP45:CR45)</f>
        <v>100</v>
      </c>
      <c r="DX45">
        <v>26</v>
      </c>
      <c r="DY45">
        <v>19</v>
      </c>
      <c r="EA45" s="52">
        <f>SUM(CALCULATION!DA45:DB45)</f>
        <v>62</v>
      </c>
      <c r="EB45">
        <v>6</v>
      </c>
      <c r="EC45">
        <v>6</v>
      </c>
      <c r="EE45" s="52">
        <f>SUM(CALCULATION!CW45:CY45)</f>
        <v>98</v>
      </c>
      <c r="EF45">
        <v>16</v>
      </c>
      <c r="EG45">
        <v>10</v>
      </c>
      <c r="EI45" s="52">
        <f>SUM(CALCULATION!CT45:CU45)</f>
        <v>20</v>
      </c>
      <c r="EJ45">
        <v>6</v>
      </c>
      <c r="EK45">
        <v>6</v>
      </c>
      <c r="EM45" s="52">
        <f>SUM(CALCULATION!CL45:CN45)</f>
        <v>120</v>
      </c>
      <c r="EN45">
        <v>25</v>
      </c>
      <c r="EO45">
        <v>19</v>
      </c>
      <c r="EQ45" s="52">
        <f>SUM(CALCULATION!BY45:CA45)</f>
        <v>111</v>
      </c>
      <c r="ER45">
        <v>20</v>
      </c>
      <c r="ES45">
        <v>14</v>
      </c>
      <c r="EU45" s="53">
        <f>SUM(CALCULATION!DS45:DU45)</f>
        <v>22</v>
      </c>
      <c r="EV45">
        <v>8</v>
      </c>
      <c r="EW45">
        <v>6</v>
      </c>
      <c r="EY45" s="52">
        <f>SUM(CALCULATION!CC45:CE45)</f>
        <v>111</v>
      </c>
      <c r="EZ45">
        <v>22</v>
      </c>
      <c r="FA45">
        <v>13</v>
      </c>
      <c r="FC45" s="52">
        <f>SUM(CALCULATION!DM45:DN45)</f>
        <v>19</v>
      </c>
      <c r="FD45">
        <v>5</v>
      </c>
      <c r="FE45">
        <v>3</v>
      </c>
      <c r="FG45" s="52">
        <f>SUM(CALCULATION!DG45:DI45)</f>
        <v>119</v>
      </c>
      <c r="FH45">
        <v>14</v>
      </c>
      <c r="FI45">
        <v>13</v>
      </c>
      <c r="FK45" s="52">
        <f>SUM(CALCULATION!DD45:DE45)</f>
        <v>12</v>
      </c>
      <c r="FL45">
        <v>9</v>
      </c>
      <c r="FM45">
        <v>4</v>
      </c>
      <c r="FO45" s="54">
        <f>SUM(CALCULATION!DW45:DY45)</f>
        <v>145</v>
      </c>
      <c r="FP45" s="50">
        <v>6</v>
      </c>
      <c r="FQ45" s="50">
        <v>14</v>
      </c>
      <c r="FR45" s="50">
        <v>14</v>
      </c>
      <c r="FT45" s="54">
        <f>SUM(CALCULATION!EA45:EC45)</f>
        <v>74</v>
      </c>
      <c r="FU45" s="50">
        <v>4</v>
      </c>
      <c r="FV45" s="50">
        <v>4</v>
      </c>
      <c r="FW45" s="50">
        <v>6</v>
      </c>
      <c r="FY45" s="54">
        <f>SUM(CALCULATION!EE45:EG45)</f>
        <v>124</v>
      </c>
      <c r="FZ45" s="50">
        <v>6</v>
      </c>
      <c r="GA45" s="50">
        <v>15</v>
      </c>
      <c r="GD45" s="54">
        <f>SUM(CALCULATION!EI45:EK45)</f>
        <v>32</v>
      </c>
      <c r="GE45" s="50">
        <v>2</v>
      </c>
      <c r="GF45" s="50">
        <v>4</v>
      </c>
      <c r="GG45" s="50">
        <v>4</v>
      </c>
      <c r="GI45" s="54">
        <f>SUM(CALCULATION!EM45:EO45)</f>
        <v>164</v>
      </c>
      <c r="GJ45" s="50">
        <v>15</v>
      </c>
      <c r="GK45" s="50">
        <v>16</v>
      </c>
      <c r="GL45" s="50">
        <v>20</v>
      </c>
      <c r="GN45" s="54">
        <f>SUM(CALCULATION!EQ45:ES45)</f>
        <v>145</v>
      </c>
      <c r="GO45" s="50">
        <v>12</v>
      </c>
      <c r="GP45" s="50">
        <v>8</v>
      </c>
      <c r="GQ45" s="50">
        <v>12</v>
      </c>
      <c r="GS45" s="54">
        <f>SUM(CALCULATION!EU45:EW45)</f>
        <v>36</v>
      </c>
      <c r="GT45" s="50">
        <v>2</v>
      </c>
      <c r="GU45" s="50">
        <v>22</v>
      </c>
      <c r="GV45" s="50">
        <v>4</v>
      </c>
      <c r="GX45" s="54">
        <f>SUM(CALCULATION!EY45:FA45)</f>
        <v>146</v>
      </c>
      <c r="GY45" s="50">
        <v>3</v>
      </c>
      <c r="GZ45" s="50">
        <v>7</v>
      </c>
      <c r="HA45" s="50">
        <v>8</v>
      </c>
      <c r="HC45" s="54">
        <f>SUM(CALCULATION!FC45:FE45)</f>
        <v>27</v>
      </c>
      <c r="HD45" s="50">
        <v>1</v>
      </c>
      <c r="HE45" s="50">
        <v>2</v>
      </c>
      <c r="HF45" s="50">
        <v>4</v>
      </c>
      <c r="HH45" s="54">
        <f>SUM(CALCULATION!FG45:FI45)</f>
        <v>146</v>
      </c>
      <c r="HI45" s="50">
        <v>8</v>
      </c>
      <c r="HJ45" s="50">
        <v>12</v>
      </c>
      <c r="HK45" s="50">
        <v>7</v>
      </c>
      <c r="HM45" s="54">
        <f>SUM(CALCULATION!FK45:FM45)</f>
        <v>25</v>
      </c>
      <c r="HN45" s="50">
        <v>1</v>
      </c>
      <c r="HO45" s="50">
        <v>1</v>
      </c>
      <c r="HP45" s="50">
        <v>1</v>
      </c>
      <c r="HR45" s="20">
        <f>SUM(CALCULATION!FO45:FR45)</f>
        <v>179</v>
      </c>
      <c r="HS45" s="50">
        <v>9</v>
      </c>
      <c r="HU45" s="20">
        <f>SUM(CALCULATION!FT45:FW45)</f>
        <v>88</v>
      </c>
      <c r="HV45" s="50">
        <v>14</v>
      </c>
      <c r="HX45" s="20">
        <f>SUM(CALCULATION!FY45:GA45)</f>
        <v>145</v>
      </c>
      <c r="HY45" s="50">
        <v>16</v>
      </c>
      <c r="IA45" s="20">
        <f>SUM(CALCULATION!GD45:GG45)</f>
        <v>42</v>
      </c>
      <c r="IB45" s="50">
        <v>6</v>
      </c>
      <c r="ID45" s="20">
        <f>SUM(CALCULATION!GI45:GL45)</f>
        <v>215</v>
      </c>
      <c r="IE45" s="50">
        <v>7</v>
      </c>
      <c r="IG45" s="20">
        <f>SUM(CALCULATION!GN45:GQ45)</f>
        <v>177</v>
      </c>
      <c r="IH45" s="50">
        <v>11</v>
      </c>
      <c r="IJ45" s="20">
        <f>SUM(CALCULATION!GS45:GV45)</f>
        <v>64</v>
      </c>
      <c r="IK45" s="50">
        <v>6</v>
      </c>
      <c r="IM45" s="20">
        <f>SUM(CALCULATION!GX45:HA45)</f>
        <v>164</v>
      </c>
      <c r="IN45" s="50">
        <v>7</v>
      </c>
      <c r="IP45" s="20">
        <f>SUM(CALCULATION!HC45:HF45)</f>
        <v>34</v>
      </c>
      <c r="IQ45" s="50">
        <v>3</v>
      </c>
      <c r="IS45" s="20">
        <f>SUM(CALCULATION!HH45:HK45)</f>
        <v>173</v>
      </c>
      <c r="IT45" s="50">
        <v>13</v>
      </c>
      <c r="IV45" s="54">
        <f>SUM(CALCULATION!FK45:FM45)</f>
        <v>25</v>
      </c>
      <c r="IW45" s="50">
        <v>1</v>
      </c>
      <c r="IX45" s="50">
        <v>1</v>
      </c>
      <c r="IY45" s="50">
        <v>3</v>
      </c>
      <c r="IZ45" s="21">
        <v>3</v>
      </c>
      <c r="JB45" s="20">
        <f>SUM(CALCULATION!FT45:FW45)</f>
        <v>88</v>
      </c>
      <c r="JC45" s="55">
        <v>20</v>
      </c>
      <c r="JD45" s="56">
        <f t="shared" si="4"/>
        <v>108</v>
      </c>
      <c r="JF45" s="20">
        <f>SUM(CALCULATION!HH45:HK45)</f>
        <v>173</v>
      </c>
      <c r="JG45" s="55">
        <v>13</v>
      </c>
      <c r="JI45" s="20">
        <f>SUM(CALCULATION!HR45:HS45)</f>
        <v>188</v>
      </c>
      <c r="JJ45" s="50">
        <v>6</v>
      </c>
      <c r="JL45" s="20">
        <f>SUM(CALCULATION!HX45:HY45)</f>
        <v>161</v>
      </c>
      <c r="JM45" s="50">
        <v>4</v>
      </c>
      <c r="JO45" s="20">
        <f>SUM(CALCULATION!IA45:IB45)</f>
        <v>48</v>
      </c>
      <c r="JP45" s="50">
        <v>2</v>
      </c>
      <c r="JR45" s="20">
        <f>SUM(CALCULATION!ID45:IE45)</f>
        <v>222</v>
      </c>
      <c r="JS45" s="50">
        <v>5</v>
      </c>
      <c r="JU45" s="20">
        <f>SUM(CALCULATION!IG45:IH45)</f>
        <v>188</v>
      </c>
      <c r="JV45" s="50">
        <v>6</v>
      </c>
      <c r="JX45" s="56">
        <f>SUM(CALCULATION!JB45:JC45)</f>
        <v>108</v>
      </c>
      <c r="JY45" s="50">
        <v>3</v>
      </c>
      <c r="KA45" s="20">
        <f>SUM(CALCULATION!IJ45:IK45)</f>
        <v>70</v>
      </c>
      <c r="KB45" s="50">
        <v>4</v>
      </c>
      <c r="KD45" s="20">
        <f>SUM(CALCULATION!IM45:IN45)</f>
        <v>171</v>
      </c>
      <c r="KE45" s="50">
        <v>4</v>
      </c>
      <c r="KG45" s="20">
        <f>SUM(CALCULATION!IP45:IQ45)</f>
        <v>37</v>
      </c>
      <c r="KH45" s="50">
        <v>1</v>
      </c>
      <c r="KJ45" s="56">
        <f>SUM(CALCULATION!JF45:JG45)</f>
        <v>186</v>
      </c>
      <c r="KK45" s="50">
        <v>4</v>
      </c>
      <c r="KM45" s="20">
        <f>SUM(CALCULATION!IV45:IZ45)</f>
        <v>33</v>
      </c>
      <c r="KN45" s="50">
        <v>1</v>
      </c>
    </row>
    <row r="46" spans="1:300">
      <c r="A46">
        <v>6</v>
      </c>
      <c r="B46">
        <v>10</v>
      </c>
      <c r="C46" s="47">
        <v>4</v>
      </c>
      <c r="D46" s="47">
        <v>6</v>
      </c>
      <c r="H46">
        <v>1</v>
      </c>
      <c r="I46">
        <v>3</v>
      </c>
      <c r="J46">
        <v>9</v>
      </c>
      <c r="K46">
        <v>14</v>
      </c>
      <c r="M46">
        <v>2</v>
      </c>
      <c r="N46">
        <v>2</v>
      </c>
      <c r="O46">
        <v>4</v>
      </c>
      <c r="P46">
        <v>4</v>
      </c>
      <c r="R46" s="21">
        <v>60</v>
      </c>
      <c r="S46" s="47">
        <v>8</v>
      </c>
      <c r="T46" s="47">
        <v>6</v>
      </c>
      <c r="V46" s="21">
        <v>72</v>
      </c>
      <c r="W46" s="47">
        <v>5</v>
      </c>
      <c r="X46" s="47">
        <v>4</v>
      </c>
      <c r="Z46">
        <v>2</v>
      </c>
      <c r="AA46" s="47">
        <v>2</v>
      </c>
      <c r="AB46" s="47">
        <v>2</v>
      </c>
      <c r="AC46" s="47">
        <v>1</v>
      </c>
      <c r="AE46" s="21">
        <v>57</v>
      </c>
      <c r="AF46" s="47">
        <v>9</v>
      </c>
      <c r="AG46" s="47">
        <v>7</v>
      </c>
      <c r="AI46" s="47">
        <v>3</v>
      </c>
      <c r="AJ46" s="47"/>
      <c r="AK46" s="47">
        <v>2</v>
      </c>
      <c r="AL46" s="49">
        <v>3</v>
      </c>
      <c r="AM46" s="49">
        <v>1</v>
      </c>
      <c r="AN46" s="49">
        <v>4</v>
      </c>
      <c r="AO46" s="48">
        <v>1</v>
      </c>
      <c r="AQ46" s="21">
        <v>55</v>
      </c>
      <c r="AR46" s="47">
        <v>7</v>
      </c>
      <c r="AT46" s="21">
        <v>38</v>
      </c>
      <c r="AU46" s="47">
        <v>8</v>
      </c>
      <c r="AV46" s="47">
        <v>5</v>
      </c>
      <c r="AX46" s="21">
        <v>37</v>
      </c>
      <c r="AY46" s="47">
        <v>5</v>
      </c>
      <c r="AZ46" s="47">
        <v>2</v>
      </c>
      <c r="BC46">
        <v>2</v>
      </c>
      <c r="BD46">
        <v>2</v>
      </c>
      <c r="BE46">
        <v>4</v>
      </c>
      <c r="BF46">
        <v>5</v>
      </c>
      <c r="BH46" s="21">
        <v>64</v>
      </c>
      <c r="BI46" s="47">
        <v>8</v>
      </c>
      <c r="BJ46" s="47">
        <v>5</v>
      </c>
      <c r="BL46" s="21">
        <v>13</v>
      </c>
      <c r="BM46" s="47">
        <v>2</v>
      </c>
      <c r="BN46" s="47">
        <v>2</v>
      </c>
      <c r="BP46">
        <v>2</v>
      </c>
      <c r="BQ46">
        <v>2</v>
      </c>
      <c r="BR46">
        <v>4</v>
      </c>
      <c r="BS46">
        <v>5</v>
      </c>
      <c r="BU46" s="21">
        <v>55</v>
      </c>
      <c r="BV46" s="47">
        <v>8</v>
      </c>
      <c r="BW46" s="47">
        <v>7</v>
      </c>
      <c r="BY46" s="50">
        <f>SUM(CALCULATION!BH46:BJ46)</f>
        <v>77</v>
      </c>
      <c r="BZ46">
        <v>11</v>
      </c>
      <c r="CA46">
        <v>13</v>
      </c>
      <c r="CC46" s="50">
        <f>SUM(CALCULATION!AE46:AG46)</f>
        <v>73</v>
      </c>
      <c r="CD46">
        <v>6</v>
      </c>
      <c r="CE46">
        <v>12</v>
      </c>
      <c r="CG46" s="50">
        <f>SUM(CALCULATION!BL46:BN46)</f>
        <v>17</v>
      </c>
      <c r="CH46">
        <v>1</v>
      </c>
      <c r="CI46" s="47">
        <v>6</v>
      </c>
      <c r="CJ46">
        <f t="shared" si="3"/>
        <v>7</v>
      </c>
      <c r="CL46" s="50">
        <f>SUM(CALCULATION!R46:T46)</f>
        <v>74</v>
      </c>
      <c r="CM46">
        <v>9</v>
      </c>
      <c r="CN46">
        <v>17</v>
      </c>
      <c r="CP46" s="50">
        <f>SUM(CALCULATION!AT46:AV46)</f>
        <v>51</v>
      </c>
      <c r="CQ46">
        <v>19</v>
      </c>
      <c r="CR46">
        <v>15</v>
      </c>
      <c r="CT46" s="50">
        <f>SUM(CALCULATION!BP46:BS46)</f>
        <v>13</v>
      </c>
      <c r="CU46">
        <v>6</v>
      </c>
      <c r="CW46" s="50">
        <f>SUM(CALCULATION!BU46:BW46)</f>
        <v>70</v>
      </c>
      <c r="CX46">
        <v>8</v>
      </c>
      <c r="CY46">
        <v>9</v>
      </c>
      <c r="DA46" s="50">
        <f>SUM(CALCULATION!AX46:AZ46)</f>
        <v>44</v>
      </c>
      <c r="DB46">
        <v>8</v>
      </c>
      <c r="DD46" s="50">
        <f>SUM(CALCULATION!Z46:AC46)</f>
        <v>7</v>
      </c>
      <c r="DE46">
        <v>4</v>
      </c>
      <c r="DG46" s="50">
        <f>SUM(CALCULATION!V46:X46)</f>
        <v>81</v>
      </c>
      <c r="DH46" s="51">
        <v>17</v>
      </c>
      <c r="DI46" s="51">
        <v>11</v>
      </c>
      <c r="DM46" s="50">
        <f>SUM(CALCULATION!AI46:AO46)</f>
        <v>14</v>
      </c>
      <c r="DN46">
        <v>4</v>
      </c>
      <c r="DP46" s="50">
        <f>SUM(CALCULATION!CG46:CJ46)</f>
        <v>31</v>
      </c>
      <c r="DS46" s="50">
        <f>SUM(CALCULATION!BL46:BN46)</f>
        <v>17</v>
      </c>
      <c r="DT46">
        <v>1</v>
      </c>
      <c r="DU46">
        <v>6</v>
      </c>
      <c r="DW46" s="52">
        <f>SUM(CALCULATION!CP46:CR46)</f>
        <v>85</v>
      </c>
      <c r="DX46">
        <v>24</v>
      </c>
      <c r="DY46">
        <v>19</v>
      </c>
      <c r="EA46" s="52">
        <f>SUM(CALCULATION!DA46:DB46)</f>
        <v>52</v>
      </c>
      <c r="EB46">
        <v>6</v>
      </c>
      <c r="EC46">
        <v>6</v>
      </c>
      <c r="EE46" s="52">
        <f>SUM(CALCULATION!CW46:CY46)</f>
        <v>87</v>
      </c>
      <c r="EF46">
        <v>13</v>
      </c>
      <c r="EG46">
        <v>9</v>
      </c>
      <c r="EI46" s="52">
        <f>SUM(CALCULATION!CT46:CU46)</f>
        <v>19</v>
      </c>
      <c r="EJ46">
        <v>6</v>
      </c>
      <c r="EK46">
        <v>6</v>
      </c>
      <c r="EM46" s="52">
        <f>SUM(CALCULATION!CL46:CN46)</f>
        <v>100</v>
      </c>
      <c r="EN46">
        <v>23</v>
      </c>
      <c r="EO46">
        <v>18</v>
      </c>
      <c r="EQ46" s="52">
        <f>SUM(CALCULATION!BY46:CA46)</f>
        <v>101</v>
      </c>
      <c r="ER46">
        <v>16</v>
      </c>
      <c r="ES46">
        <v>12</v>
      </c>
      <c r="EU46" s="53">
        <f>SUM(CALCULATION!DS46:DU46)</f>
        <v>24</v>
      </c>
      <c r="EV46">
        <v>8</v>
      </c>
      <c r="EW46">
        <v>6</v>
      </c>
      <c r="EY46" s="52">
        <f>SUM(CALCULATION!CC46:CE46)</f>
        <v>91</v>
      </c>
      <c r="EZ46">
        <v>16</v>
      </c>
      <c r="FA46">
        <v>12</v>
      </c>
      <c r="FC46" s="52">
        <f>SUM(CALCULATION!DM46:DN46)</f>
        <v>18</v>
      </c>
      <c r="FD46">
        <v>3</v>
      </c>
      <c r="FE46">
        <v>1</v>
      </c>
      <c r="FG46" s="52">
        <f>SUM(CALCULATION!DG46:DI46)</f>
        <v>109</v>
      </c>
      <c r="FH46">
        <v>12</v>
      </c>
      <c r="FI46">
        <v>12</v>
      </c>
      <c r="FK46" s="52">
        <f>SUM(CALCULATION!DD46:DE46)</f>
        <v>11</v>
      </c>
      <c r="FL46">
        <v>8</v>
      </c>
      <c r="FM46">
        <v>4</v>
      </c>
      <c r="FO46" s="54">
        <f>SUM(CALCULATION!DW46:DY46)</f>
        <v>128</v>
      </c>
      <c r="FP46" s="50">
        <v>4</v>
      </c>
      <c r="FQ46" s="50">
        <v>14</v>
      </c>
      <c r="FR46" s="50">
        <v>14</v>
      </c>
      <c r="FT46" s="54">
        <f>SUM(CALCULATION!EA46:EC46)</f>
        <v>64</v>
      </c>
      <c r="FU46" s="50">
        <v>2</v>
      </c>
      <c r="FV46" s="50">
        <v>6</v>
      </c>
      <c r="FW46" s="50">
        <v>6</v>
      </c>
      <c r="FY46" s="54">
        <f>SUM(CALCULATION!EE46:EG46)</f>
        <v>109</v>
      </c>
      <c r="FZ46" s="50">
        <v>3</v>
      </c>
      <c r="GA46" s="50">
        <v>13</v>
      </c>
      <c r="GD46" s="54">
        <f>SUM(CALCULATION!EI46:EK46)</f>
        <v>31</v>
      </c>
      <c r="GE46" s="50">
        <v>2</v>
      </c>
      <c r="GF46" s="50">
        <v>6</v>
      </c>
      <c r="GG46" s="50">
        <v>4</v>
      </c>
      <c r="GI46" s="54">
        <f>SUM(CALCULATION!EM46:EO46)</f>
        <v>141</v>
      </c>
      <c r="GJ46" s="50">
        <v>12</v>
      </c>
      <c r="GK46" s="50">
        <v>18</v>
      </c>
      <c r="GL46" s="50">
        <v>16</v>
      </c>
      <c r="GN46" s="54">
        <f>SUM(CALCULATION!EQ46:ES46)</f>
        <v>129</v>
      </c>
      <c r="GO46" s="50">
        <v>10</v>
      </c>
      <c r="GP46" s="50">
        <v>11</v>
      </c>
      <c r="GQ46" s="50">
        <v>11</v>
      </c>
      <c r="GS46" s="54">
        <f>SUM(CALCULATION!EU46:EW46)</f>
        <v>38</v>
      </c>
      <c r="GT46" s="50">
        <v>2</v>
      </c>
      <c r="GU46" s="50">
        <v>24</v>
      </c>
      <c r="GV46" s="50">
        <v>4</v>
      </c>
      <c r="GX46" s="54">
        <f>SUM(CALCULATION!EY46:FA46)</f>
        <v>119</v>
      </c>
      <c r="GY46" s="50">
        <v>4</v>
      </c>
      <c r="GZ46" s="50">
        <v>8</v>
      </c>
      <c r="HA46" s="50">
        <v>7</v>
      </c>
      <c r="HC46" s="54">
        <f>SUM(CALCULATION!FC46:FE46)</f>
        <v>22</v>
      </c>
      <c r="HD46" s="50">
        <v>1</v>
      </c>
      <c r="HE46" s="50">
        <v>4</v>
      </c>
      <c r="HF46" s="50">
        <v>1</v>
      </c>
      <c r="HH46" s="54">
        <f>SUM(CALCULATION!FG46:FI46)</f>
        <v>133</v>
      </c>
      <c r="HI46" s="50">
        <v>7</v>
      </c>
      <c r="HJ46" s="50">
        <v>15</v>
      </c>
      <c r="HK46" s="50">
        <v>5</v>
      </c>
      <c r="HM46" s="54">
        <f>SUM(CALCULATION!FK46:FM46)</f>
        <v>23</v>
      </c>
      <c r="HN46" s="50">
        <v>0</v>
      </c>
      <c r="HO46" s="50">
        <v>2</v>
      </c>
      <c r="HP46" s="50">
        <v>1</v>
      </c>
      <c r="HR46" s="20">
        <f>SUM(CALCULATION!FO46:FR46)</f>
        <v>160</v>
      </c>
      <c r="HS46" s="50">
        <v>6</v>
      </c>
      <c r="HU46" s="20">
        <f>SUM(CALCULATION!FT46:FW46)</f>
        <v>78</v>
      </c>
      <c r="HV46" s="50">
        <v>12</v>
      </c>
      <c r="HX46" s="20">
        <f>SUM(CALCULATION!FY46:GA46)</f>
        <v>125</v>
      </c>
      <c r="HY46" s="50">
        <v>15</v>
      </c>
      <c r="IA46" s="20">
        <f>SUM(CALCULATION!GD46:GG46)</f>
        <v>43</v>
      </c>
      <c r="IB46" s="50">
        <v>6</v>
      </c>
      <c r="ID46" s="20">
        <f>SUM(CALCULATION!GI46:GL46)</f>
        <v>187</v>
      </c>
      <c r="IE46" s="50">
        <v>5</v>
      </c>
      <c r="IG46" s="20">
        <f>SUM(CALCULATION!GN46:GQ46)</f>
        <v>161</v>
      </c>
      <c r="IH46" s="50">
        <v>9</v>
      </c>
      <c r="IJ46" s="20">
        <f>SUM(CALCULATION!GS46:GV46)</f>
        <v>68</v>
      </c>
      <c r="IK46" s="50">
        <v>4</v>
      </c>
      <c r="IM46" s="20">
        <f>SUM(CALCULATION!GX46:HA46)</f>
        <v>138</v>
      </c>
      <c r="IN46" s="50">
        <v>6</v>
      </c>
      <c r="IP46" s="20">
        <f>SUM(CALCULATION!HC46:HF46)</f>
        <v>28</v>
      </c>
      <c r="IQ46" s="50">
        <v>2</v>
      </c>
      <c r="IS46" s="20">
        <f>SUM(CALCULATION!HH46:HK46)</f>
        <v>160</v>
      </c>
      <c r="IT46" s="50">
        <v>11</v>
      </c>
      <c r="IV46" s="54">
        <f>SUM(CALCULATION!FK46:FM46)</f>
        <v>23</v>
      </c>
      <c r="IW46" s="50">
        <v>0</v>
      </c>
      <c r="IX46" s="50">
        <v>2</v>
      </c>
      <c r="IY46" s="50">
        <v>3</v>
      </c>
      <c r="IZ46" s="21">
        <v>4</v>
      </c>
      <c r="JB46" s="20">
        <f>SUM(CALCULATION!FT46:FW46)</f>
        <v>78</v>
      </c>
      <c r="JC46" s="55">
        <v>18</v>
      </c>
      <c r="JD46" s="56">
        <f t="shared" si="4"/>
        <v>96</v>
      </c>
      <c r="JF46" s="20">
        <f>SUM(CALCULATION!HH46:HK46)</f>
        <v>160</v>
      </c>
      <c r="JG46" s="55">
        <v>11</v>
      </c>
      <c r="JI46" s="20">
        <f>SUM(CALCULATION!HR46:HS46)</f>
        <v>166</v>
      </c>
      <c r="JJ46" s="50">
        <v>7</v>
      </c>
      <c r="JL46" s="20">
        <f>SUM(CALCULATION!HX46:HY46)</f>
        <v>140</v>
      </c>
      <c r="JM46" s="50">
        <v>3</v>
      </c>
      <c r="JO46" s="20">
        <f>SUM(CALCULATION!IA46:IB46)</f>
        <v>49</v>
      </c>
      <c r="JP46" s="50">
        <v>2</v>
      </c>
      <c r="JR46" s="20">
        <f>SUM(CALCULATION!ID46:IE46)</f>
        <v>192</v>
      </c>
      <c r="JS46" s="50">
        <v>4</v>
      </c>
      <c r="JU46" s="20">
        <f>SUM(CALCULATION!IG46:IH46)</f>
        <v>170</v>
      </c>
      <c r="JV46" s="50">
        <v>6</v>
      </c>
      <c r="JX46" s="56">
        <f>SUM(CALCULATION!JB46:JC46)</f>
        <v>96</v>
      </c>
      <c r="JY46" s="50">
        <v>3</v>
      </c>
      <c r="KA46" s="20">
        <f>SUM(CALCULATION!IJ46:IK46)</f>
        <v>72</v>
      </c>
      <c r="KB46" s="50">
        <v>4</v>
      </c>
      <c r="KD46" s="20">
        <f>SUM(CALCULATION!IM46:IN46)</f>
        <v>144</v>
      </c>
      <c r="KE46" s="50">
        <v>3</v>
      </c>
      <c r="KG46" s="20">
        <f>SUM(CALCULATION!IP46:IQ46)</f>
        <v>30</v>
      </c>
      <c r="KH46" s="50">
        <v>1</v>
      </c>
      <c r="KJ46" s="56">
        <f>SUM(CALCULATION!JF46:JG46)</f>
        <v>171</v>
      </c>
      <c r="KK46" s="50">
        <v>3</v>
      </c>
      <c r="KM46" s="20">
        <f>SUM(CALCULATION!IV46:IZ46)</f>
        <v>32</v>
      </c>
      <c r="KN46" s="50">
        <v>1</v>
      </c>
    </row>
    <row r="47" spans="1:300">
      <c r="A47">
        <v>13</v>
      </c>
      <c r="B47">
        <v>9</v>
      </c>
      <c r="C47" s="47">
        <v>11</v>
      </c>
      <c r="D47" s="47">
        <v>6</v>
      </c>
      <c r="H47">
        <v>2</v>
      </c>
      <c r="I47">
        <v>3</v>
      </c>
      <c r="J47">
        <v>13</v>
      </c>
      <c r="K47">
        <v>14</v>
      </c>
      <c r="M47">
        <v>2</v>
      </c>
      <c r="N47">
        <v>1</v>
      </c>
      <c r="O47">
        <v>4</v>
      </c>
      <c r="P47">
        <v>4</v>
      </c>
      <c r="R47" s="21">
        <v>70</v>
      </c>
      <c r="S47" s="47">
        <v>8</v>
      </c>
      <c r="T47" s="47">
        <v>9</v>
      </c>
      <c r="V47" s="21">
        <v>80</v>
      </c>
      <c r="W47" s="47">
        <v>7</v>
      </c>
      <c r="X47" s="47">
        <v>4</v>
      </c>
      <c r="Z47">
        <v>1</v>
      </c>
      <c r="AA47" s="47">
        <v>2</v>
      </c>
      <c r="AB47" s="47">
        <v>2</v>
      </c>
      <c r="AC47" s="47">
        <v>2</v>
      </c>
      <c r="AE47" s="21">
        <v>65</v>
      </c>
      <c r="AF47" s="47">
        <v>10</v>
      </c>
      <c r="AG47" s="47">
        <v>8</v>
      </c>
      <c r="AI47" s="47">
        <v>3</v>
      </c>
      <c r="AJ47" s="47"/>
      <c r="AK47" s="47">
        <v>2</v>
      </c>
      <c r="AL47" s="49">
        <v>3</v>
      </c>
      <c r="AM47" s="49">
        <v>1</v>
      </c>
      <c r="AN47" s="49">
        <v>4</v>
      </c>
      <c r="AO47" s="48">
        <v>1</v>
      </c>
      <c r="AQ47" s="21">
        <v>59</v>
      </c>
      <c r="AR47" s="47">
        <v>7</v>
      </c>
      <c r="AT47" s="21">
        <v>51</v>
      </c>
      <c r="AU47" s="47">
        <v>9</v>
      </c>
      <c r="AV47" s="47">
        <v>6</v>
      </c>
      <c r="AX47" s="21">
        <v>44</v>
      </c>
      <c r="AY47" s="47">
        <v>5</v>
      </c>
      <c r="AZ47" s="47">
        <v>4</v>
      </c>
      <c r="BC47">
        <v>2</v>
      </c>
      <c r="BD47">
        <v>1</v>
      </c>
      <c r="BE47">
        <v>4</v>
      </c>
      <c r="BF47">
        <v>5</v>
      </c>
      <c r="BH47" s="21">
        <v>73</v>
      </c>
      <c r="BI47" s="47">
        <v>7</v>
      </c>
      <c r="BJ47" s="47">
        <v>6</v>
      </c>
      <c r="BL47" s="21">
        <v>13</v>
      </c>
      <c r="BM47" s="47">
        <v>2</v>
      </c>
      <c r="BN47" s="47">
        <v>2</v>
      </c>
      <c r="BP47">
        <v>2</v>
      </c>
      <c r="BQ47">
        <v>1</v>
      </c>
      <c r="BR47">
        <v>4</v>
      </c>
      <c r="BS47">
        <v>5</v>
      </c>
      <c r="BU47" s="21">
        <v>59</v>
      </c>
      <c r="BV47" s="47">
        <v>8</v>
      </c>
      <c r="BW47" s="47">
        <v>7</v>
      </c>
      <c r="BY47" s="50">
        <f>SUM(CALCULATION!BH47:BJ47)</f>
        <v>86</v>
      </c>
      <c r="BZ47">
        <v>13</v>
      </c>
      <c r="CA47">
        <v>15</v>
      </c>
      <c r="CC47" s="50">
        <f>SUM(CALCULATION!AE47:AG47)</f>
        <v>83</v>
      </c>
      <c r="CD47">
        <v>12</v>
      </c>
      <c r="CE47">
        <v>15</v>
      </c>
      <c r="CG47" s="50">
        <f>SUM(CALCULATION!BL47:BN47)</f>
        <v>17</v>
      </c>
      <c r="CH47">
        <v>1</v>
      </c>
      <c r="CI47" s="47">
        <v>6</v>
      </c>
      <c r="CJ47">
        <f t="shared" si="3"/>
        <v>7</v>
      </c>
      <c r="CL47" s="50">
        <f>SUM(CALCULATION!R47:T47)</f>
        <v>87</v>
      </c>
      <c r="CM47">
        <v>12</v>
      </c>
      <c r="CN47">
        <v>20</v>
      </c>
      <c r="CP47" s="50">
        <f>SUM(CALCULATION!AT47:AV47)</f>
        <v>66</v>
      </c>
      <c r="CQ47">
        <v>20</v>
      </c>
      <c r="CR47">
        <v>16</v>
      </c>
      <c r="CT47" s="50">
        <f>SUM(CALCULATION!BP47:BS47)</f>
        <v>12</v>
      </c>
      <c r="CU47">
        <v>7</v>
      </c>
      <c r="CW47" s="50">
        <f>SUM(CALCULATION!BU47:BW47)</f>
        <v>74</v>
      </c>
      <c r="CX47">
        <v>15</v>
      </c>
      <c r="CY47">
        <v>11</v>
      </c>
      <c r="DA47" s="50">
        <f>SUM(CALCULATION!AX47:AZ47)</f>
        <v>53</v>
      </c>
      <c r="DB47">
        <v>8</v>
      </c>
      <c r="DD47" s="50">
        <f>SUM(CALCULATION!Z47:AC47)</f>
        <v>7</v>
      </c>
      <c r="DE47">
        <v>4</v>
      </c>
      <c r="DG47" s="50">
        <f>SUM(CALCULATION!V47:X47)</f>
        <v>91</v>
      </c>
      <c r="DH47" s="51">
        <v>15</v>
      </c>
      <c r="DI47" s="51">
        <v>12</v>
      </c>
      <c r="DM47" s="50">
        <f>SUM(CALCULATION!AI47:AO47)</f>
        <v>14</v>
      </c>
      <c r="DN47">
        <v>5</v>
      </c>
      <c r="DP47" s="50">
        <f>SUM(CALCULATION!CG47:CJ47)</f>
        <v>31</v>
      </c>
      <c r="DS47" s="50">
        <f>SUM(CALCULATION!BL47:BN47)</f>
        <v>17</v>
      </c>
      <c r="DT47">
        <v>1</v>
      </c>
      <c r="DU47">
        <v>6</v>
      </c>
      <c r="DW47" s="52">
        <f>SUM(CALCULATION!CP47:CR47)</f>
        <v>102</v>
      </c>
      <c r="DX47">
        <v>26</v>
      </c>
      <c r="DY47">
        <v>24</v>
      </c>
      <c r="EA47" s="52">
        <f>SUM(CALCULATION!DA47:DB47)</f>
        <v>61</v>
      </c>
      <c r="EB47">
        <v>6</v>
      </c>
      <c r="EC47">
        <v>6</v>
      </c>
      <c r="EE47" s="52">
        <f>SUM(CALCULATION!CW47:CY47)</f>
        <v>100</v>
      </c>
      <c r="EF47">
        <v>16</v>
      </c>
      <c r="EG47">
        <v>10</v>
      </c>
      <c r="EI47" s="52">
        <f>SUM(CALCULATION!CT47:CU47)</f>
        <v>19</v>
      </c>
      <c r="EJ47">
        <v>6</v>
      </c>
      <c r="EK47">
        <v>6</v>
      </c>
      <c r="EM47" s="52">
        <f>SUM(CALCULATION!CL47:CN47)</f>
        <v>119</v>
      </c>
      <c r="EN47">
        <v>27</v>
      </c>
      <c r="EO47">
        <v>22</v>
      </c>
      <c r="EQ47" s="52">
        <f>SUM(CALCULATION!BY47:CA47)</f>
        <v>114</v>
      </c>
      <c r="ER47">
        <v>20</v>
      </c>
      <c r="ES47">
        <v>15</v>
      </c>
      <c r="EU47" s="53">
        <f>SUM(CALCULATION!DS47:DU47)</f>
        <v>24</v>
      </c>
      <c r="EV47">
        <v>8</v>
      </c>
      <c r="EW47">
        <v>6</v>
      </c>
      <c r="EY47" s="52">
        <f>SUM(CALCULATION!CC47:CE47)</f>
        <v>110</v>
      </c>
      <c r="EZ47">
        <v>22</v>
      </c>
      <c r="FA47">
        <v>14</v>
      </c>
      <c r="FC47" s="52">
        <f>SUM(CALCULATION!DM47:DN47)</f>
        <v>19</v>
      </c>
      <c r="FD47">
        <v>5</v>
      </c>
      <c r="FE47">
        <v>3</v>
      </c>
      <c r="FG47" s="52">
        <f>SUM(CALCULATION!DG47:DI47)</f>
        <v>118</v>
      </c>
      <c r="FH47">
        <v>14</v>
      </c>
      <c r="FI47">
        <v>13</v>
      </c>
      <c r="FK47" s="52">
        <f>SUM(CALCULATION!DD47:DE47)</f>
        <v>11</v>
      </c>
      <c r="FL47">
        <v>8</v>
      </c>
      <c r="FM47">
        <v>5</v>
      </c>
      <c r="FO47" s="54">
        <f>SUM(CALCULATION!DW47:DY47)</f>
        <v>152</v>
      </c>
      <c r="FP47" s="50">
        <v>8</v>
      </c>
      <c r="FQ47" s="50">
        <v>14</v>
      </c>
      <c r="FR47" s="50">
        <v>14</v>
      </c>
      <c r="FT47" s="54">
        <f>SUM(CALCULATION!EA47:EC47)</f>
        <v>73</v>
      </c>
      <c r="FU47" s="50">
        <v>4</v>
      </c>
      <c r="FV47" s="50">
        <v>6</v>
      </c>
      <c r="FW47" s="50">
        <v>6</v>
      </c>
      <c r="FY47" s="54">
        <f>SUM(CALCULATION!EE47:EG47)</f>
        <v>126</v>
      </c>
      <c r="FZ47" s="50">
        <v>8</v>
      </c>
      <c r="GA47" s="50">
        <v>15</v>
      </c>
      <c r="GD47" s="54">
        <f>SUM(CALCULATION!EI47:EK47)</f>
        <v>31</v>
      </c>
      <c r="GE47" s="50">
        <v>4</v>
      </c>
      <c r="GF47" s="50">
        <v>6</v>
      </c>
      <c r="GG47" s="50">
        <v>7</v>
      </c>
      <c r="GI47" s="54">
        <f>SUM(CALCULATION!EM47:EO47)</f>
        <v>168</v>
      </c>
      <c r="GJ47" s="50">
        <v>16</v>
      </c>
      <c r="GK47" s="50">
        <v>21</v>
      </c>
      <c r="GL47" s="50">
        <v>17</v>
      </c>
      <c r="GN47" s="54">
        <f>SUM(CALCULATION!EQ47:ES47)</f>
        <v>149</v>
      </c>
      <c r="GO47" s="50">
        <v>12</v>
      </c>
      <c r="GP47" s="50">
        <v>14</v>
      </c>
      <c r="GQ47" s="50">
        <v>12</v>
      </c>
      <c r="GS47" s="54">
        <f>SUM(CALCULATION!EU47:EW47)</f>
        <v>38</v>
      </c>
      <c r="GT47" s="50">
        <v>2</v>
      </c>
      <c r="GU47" s="50">
        <v>24</v>
      </c>
      <c r="GV47" s="50">
        <v>4</v>
      </c>
      <c r="GX47" s="54">
        <f>SUM(CALCULATION!EY47:FA47)</f>
        <v>146</v>
      </c>
      <c r="GY47" s="50">
        <v>6</v>
      </c>
      <c r="GZ47" s="50">
        <v>8</v>
      </c>
      <c r="HA47" s="50">
        <v>8</v>
      </c>
      <c r="HC47" s="54">
        <f>SUM(CALCULATION!FC47:FE47)</f>
        <v>27</v>
      </c>
      <c r="HD47" s="50">
        <v>2</v>
      </c>
      <c r="HE47" s="50">
        <v>4</v>
      </c>
      <c r="HF47" s="50">
        <v>4</v>
      </c>
      <c r="HH47" s="54">
        <f>SUM(CALCULATION!FG47:FI47)</f>
        <v>145</v>
      </c>
      <c r="HI47" s="50">
        <v>10</v>
      </c>
      <c r="HJ47" s="50">
        <v>16</v>
      </c>
      <c r="HK47" s="50">
        <v>8</v>
      </c>
      <c r="HM47" s="54">
        <f>SUM(CALCULATION!FK47:FM47)</f>
        <v>24</v>
      </c>
      <c r="HN47" s="50">
        <v>1</v>
      </c>
      <c r="HO47" s="50">
        <v>2</v>
      </c>
      <c r="HP47" s="50">
        <v>1</v>
      </c>
      <c r="HR47" s="20">
        <f>SUM(CALCULATION!FO47:FR47)</f>
        <v>188</v>
      </c>
      <c r="HS47" s="50">
        <v>8</v>
      </c>
      <c r="HU47" s="20">
        <f>SUM(CALCULATION!FT47:FW47)</f>
        <v>89</v>
      </c>
      <c r="HV47" s="50">
        <v>17</v>
      </c>
      <c r="HX47" s="20">
        <f>SUM(CALCULATION!FY47:GA47)</f>
        <v>149</v>
      </c>
      <c r="HY47" s="50">
        <v>16</v>
      </c>
      <c r="IA47" s="20">
        <f>SUM(CALCULATION!GD47:GG47)</f>
        <v>48</v>
      </c>
      <c r="IB47" s="50">
        <v>6</v>
      </c>
      <c r="ID47" s="20">
        <f>SUM(CALCULATION!GI47:GL47)</f>
        <v>222</v>
      </c>
      <c r="IE47" s="50">
        <v>10</v>
      </c>
      <c r="IG47" s="20">
        <f>SUM(CALCULATION!GN47:GQ47)</f>
        <v>187</v>
      </c>
      <c r="IH47" s="50">
        <v>13</v>
      </c>
      <c r="IJ47" s="20">
        <f>SUM(CALCULATION!GS47:GV47)</f>
        <v>68</v>
      </c>
      <c r="IK47" s="50">
        <v>4</v>
      </c>
      <c r="IM47" s="20">
        <f>SUM(CALCULATION!GX47:HA47)</f>
        <v>168</v>
      </c>
      <c r="IN47" s="50">
        <v>9</v>
      </c>
      <c r="IP47" s="20">
        <f>SUM(CALCULATION!HC47:HF47)</f>
        <v>37</v>
      </c>
      <c r="IQ47" s="50">
        <v>4</v>
      </c>
      <c r="IS47" s="20">
        <f>SUM(CALCULATION!HH47:HK47)</f>
        <v>179</v>
      </c>
      <c r="IT47" s="50">
        <v>13</v>
      </c>
      <c r="IV47" s="54">
        <f>SUM(CALCULATION!FK47:FM47)</f>
        <v>24</v>
      </c>
      <c r="IW47" s="50">
        <v>1</v>
      </c>
      <c r="IX47" s="50">
        <v>2</v>
      </c>
      <c r="IY47" s="50">
        <v>3</v>
      </c>
      <c r="IZ47" s="21">
        <v>4</v>
      </c>
      <c r="JB47" s="20">
        <f>SUM(CALCULATION!FT47:FW47)</f>
        <v>89</v>
      </c>
      <c r="JC47" s="55">
        <v>23</v>
      </c>
      <c r="JD47" s="56">
        <f t="shared" si="4"/>
        <v>112</v>
      </c>
      <c r="JF47" s="20">
        <f>SUM(CALCULATION!HH47:HK47)</f>
        <v>179</v>
      </c>
      <c r="JG47" s="55">
        <v>13</v>
      </c>
      <c r="JI47" s="20">
        <f>SUM(CALCULATION!HR47:HS47)</f>
        <v>196</v>
      </c>
      <c r="JJ47" s="50">
        <v>5</v>
      </c>
      <c r="JL47" s="20">
        <f>SUM(CALCULATION!HX47:HY47)</f>
        <v>165</v>
      </c>
      <c r="JM47" s="50">
        <v>2</v>
      </c>
      <c r="JO47" s="20">
        <f>SUM(CALCULATION!IA47:IB47)</f>
        <v>54</v>
      </c>
      <c r="JP47" s="50">
        <v>0</v>
      </c>
      <c r="JR47" s="20">
        <f>SUM(CALCULATION!ID47:IE47)</f>
        <v>232</v>
      </c>
      <c r="JS47" s="50">
        <v>5</v>
      </c>
      <c r="JU47" s="20">
        <f>SUM(CALCULATION!IG47:IH47)</f>
        <v>200</v>
      </c>
      <c r="JV47" s="50">
        <v>6</v>
      </c>
      <c r="JX47" s="56">
        <f>SUM(CALCULATION!JB47:JC47)</f>
        <v>112</v>
      </c>
      <c r="JY47" s="50">
        <v>3</v>
      </c>
      <c r="KA47" s="20">
        <f>SUM(CALCULATION!IJ47:IK47)</f>
        <v>72</v>
      </c>
      <c r="KB47" s="50">
        <v>4</v>
      </c>
      <c r="KD47" s="20">
        <f>SUM(CALCULATION!IM47:IN47)</f>
        <v>177</v>
      </c>
      <c r="KE47" s="50">
        <v>4</v>
      </c>
      <c r="KG47" s="20">
        <f>SUM(CALCULATION!IP47:IQ47)</f>
        <v>41</v>
      </c>
      <c r="KH47" s="50">
        <v>1</v>
      </c>
      <c r="KJ47" s="56">
        <f>SUM(CALCULATION!JF47:JG47)</f>
        <v>192</v>
      </c>
      <c r="KK47" s="50">
        <v>4</v>
      </c>
      <c r="KM47" s="20">
        <f>SUM(CALCULATION!IV47:IZ47)</f>
        <v>34</v>
      </c>
      <c r="KN47" s="50">
        <v>1</v>
      </c>
    </row>
    <row r="48" spans="1:300">
      <c r="A48">
        <v>14</v>
      </c>
      <c r="B48">
        <v>9</v>
      </c>
      <c r="C48" s="47">
        <v>6</v>
      </c>
      <c r="D48" s="47">
        <v>3</v>
      </c>
      <c r="H48">
        <v>0</v>
      </c>
      <c r="I48">
        <v>2</v>
      </c>
      <c r="J48">
        <v>10</v>
      </c>
      <c r="K48">
        <v>7</v>
      </c>
      <c r="M48">
        <v>1</v>
      </c>
      <c r="N48">
        <v>2</v>
      </c>
      <c r="O48">
        <v>4</v>
      </c>
      <c r="P48">
        <v>4</v>
      </c>
      <c r="R48" s="21">
        <v>48</v>
      </c>
      <c r="S48" s="47">
        <v>5</v>
      </c>
      <c r="T48" s="47">
        <v>8</v>
      </c>
      <c r="V48" s="21">
        <v>54</v>
      </c>
      <c r="W48" s="47">
        <v>5</v>
      </c>
      <c r="X48" s="47">
        <v>4</v>
      </c>
      <c r="Z48">
        <v>1</v>
      </c>
      <c r="AA48" s="47">
        <v>2</v>
      </c>
      <c r="AB48" s="47">
        <v>2</v>
      </c>
      <c r="AC48" s="47">
        <v>2</v>
      </c>
      <c r="AE48" s="21">
        <v>52</v>
      </c>
      <c r="AF48" s="47">
        <v>11</v>
      </c>
      <c r="AG48" s="47">
        <v>7</v>
      </c>
      <c r="AI48" s="47">
        <v>1</v>
      </c>
      <c r="AJ48" s="47"/>
      <c r="AK48" s="47">
        <v>2</v>
      </c>
      <c r="AL48" s="49">
        <v>1</v>
      </c>
      <c r="AM48" s="49">
        <v>2</v>
      </c>
      <c r="AN48" s="49">
        <v>3</v>
      </c>
      <c r="AO48" s="48">
        <v>1</v>
      </c>
      <c r="AQ48" s="21">
        <v>44</v>
      </c>
      <c r="AR48" s="47">
        <v>5</v>
      </c>
      <c r="AT48" s="21">
        <v>44</v>
      </c>
      <c r="AU48" s="47">
        <v>9</v>
      </c>
      <c r="AV48" s="47">
        <v>5</v>
      </c>
      <c r="AX48" s="21">
        <v>31</v>
      </c>
      <c r="AY48" s="47">
        <v>3</v>
      </c>
      <c r="AZ48" s="47">
        <v>2</v>
      </c>
      <c r="BC48">
        <v>1</v>
      </c>
      <c r="BD48">
        <v>2</v>
      </c>
      <c r="BE48">
        <v>4</v>
      </c>
      <c r="BF48">
        <v>5</v>
      </c>
      <c r="BH48" s="21">
        <v>47</v>
      </c>
      <c r="BI48" s="47">
        <v>6</v>
      </c>
      <c r="BJ48" s="47">
        <v>6</v>
      </c>
      <c r="BL48" s="21">
        <v>10</v>
      </c>
      <c r="BM48" s="47">
        <v>2</v>
      </c>
      <c r="BN48" s="47">
        <v>2</v>
      </c>
      <c r="BP48">
        <v>1</v>
      </c>
      <c r="BQ48">
        <v>2</v>
      </c>
      <c r="BR48">
        <v>4</v>
      </c>
      <c r="BS48">
        <v>5</v>
      </c>
      <c r="BU48" s="21">
        <v>44</v>
      </c>
      <c r="BV48" s="47">
        <v>6</v>
      </c>
      <c r="BW48" s="47">
        <v>5</v>
      </c>
      <c r="BY48" s="50">
        <f>SUM(CALCULATION!BH48:BJ48)</f>
        <v>59</v>
      </c>
      <c r="BZ48">
        <v>13</v>
      </c>
      <c r="CA48">
        <v>8</v>
      </c>
      <c r="CC48" s="50">
        <f>SUM(CALCULATION!AE48:AG48)</f>
        <v>70</v>
      </c>
      <c r="CD48">
        <v>11</v>
      </c>
      <c r="CE48">
        <v>11</v>
      </c>
      <c r="CG48" s="50">
        <f>SUM(CALCULATION!BL48:BN48)</f>
        <v>14</v>
      </c>
      <c r="CH48">
        <v>1</v>
      </c>
      <c r="CI48" s="47">
        <v>6</v>
      </c>
      <c r="CJ48">
        <f t="shared" si="3"/>
        <v>7</v>
      </c>
      <c r="CL48" s="50">
        <f>SUM(CALCULATION!R48:T48)</f>
        <v>61</v>
      </c>
      <c r="CM48">
        <v>11</v>
      </c>
      <c r="CN48">
        <v>14</v>
      </c>
      <c r="CP48" s="50">
        <f>SUM(CALCULATION!AT48:AV48)</f>
        <v>58</v>
      </c>
      <c r="CQ48">
        <v>20</v>
      </c>
      <c r="CR48">
        <v>10</v>
      </c>
      <c r="CT48" s="50">
        <f>SUM(CALCULATION!BP48:BS48)</f>
        <v>12</v>
      </c>
      <c r="CU48">
        <v>7</v>
      </c>
      <c r="CW48" s="50">
        <f>SUM(CALCULATION!BU48:BW48)</f>
        <v>55</v>
      </c>
      <c r="CX48">
        <v>12</v>
      </c>
      <c r="CY48">
        <v>10</v>
      </c>
      <c r="DA48" s="50">
        <f>SUM(CALCULATION!AX48:AZ48)</f>
        <v>36</v>
      </c>
      <c r="DB48">
        <v>6</v>
      </c>
      <c r="DD48" s="50">
        <f>SUM(CALCULATION!Z48:AC48)</f>
        <v>7</v>
      </c>
      <c r="DE48">
        <v>3</v>
      </c>
      <c r="DG48" s="50">
        <f>SUM(CALCULATION!V48:X48)</f>
        <v>63</v>
      </c>
      <c r="DH48" s="51">
        <v>16</v>
      </c>
      <c r="DI48" s="51">
        <v>11</v>
      </c>
      <c r="DM48" s="50">
        <f>SUM(CALCULATION!AI48:AO48)</f>
        <v>10</v>
      </c>
      <c r="DN48">
        <v>5</v>
      </c>
      <c r="DP48" s="50">
        <f>SUM(CALCULATION!CG48:CJ48)</f>
        <v>28</v>
      </c>
      <c r="DS48" s="50">
        <f>SUM(CALCULATION!BL48:BN48)</f>
        <v>14</v>
      </c>
      <c r="DT48">
        <v>1</v>
      </c>
      <c r="DU48">
        <v>6</v>
      </c>
      <c r="DW48" s="52">
        <f>SUM(CALCULATION!CP48:CR48)</f>
        <v>88</v>
      </c>
      <c r="DX48">
        <v>22</v>
      </c>
      <c r="DY48">
        <v>19</v>
      </c>
      <c r="EA48" s="52">
        <f>SUM(CALCULATION!DA48:DB48)</f>
        <v>42</v>
      </c>
      <c r="EB48">
        <v>4</v>
      </c>
      <c r="EC48">
        <v>6</v>
      </c>
      <c r="EE48" s="52">
        <f>SUM(CALCULATION!CW48:CY48)</f>
        <v>77</v>
      </c>
      <c r="EF48">
        <v>13</v>
      </c>
      <c r="EG48">
        <v>6</v>
      </c>
      <c r="EI48" s="52">
        <f>SUM(CALCULATION!CT48:CU48)</f>
        <v>19</v>
      </c>
      <c r="EJ48">
        <v>6</v>
      </c>
      <c r="EK48">
        <v>4</v>
      </c>
      <c r="EM48" s="52">
        <f>SUM(CALCULATION!CL48:CN48)</f>
        <v>86</v>
      </c>
      <c r="EN48">
        <v>22</v>
      </c>
      <c r="EO48">
        <v>17</v>
      </c>
      <c r="EQ48" s="52">
        <f>SUM(CALCULATION!BY48:CA48)</f>
        <v>80</v>
      </c>
      <c r="ER48">
        <v>17</v>
      </c>
      <c r="ES48">
        <v>7</v>
      </c>
      <c r="EU48" s="53">
        <f>SUM(CALCULATION!DS48:DU48)</f>
        <v>21</v>
      </c>
      <c r="EV48">
        <v>8</v>
      </c>
      <c r="EW48">
        <v>4</v>
      </c>
      <c r="EY48" s="52">
        <f>SUM(CALCULATION!CC48:CE48)</f>
        <v>92</v>
      </c>
      <c r="EZ48">
        <v>18</v>
      </c>
      <c r="FA48">
        <v>11</v>
      </c>
      <c r="FC48" s="52">
        <f>SUM(CALCULATION!DM48:DN48)</f>
        <v>15</v>
      </c>
      <c r="FD48">
        <v>3</v>
      </c>
      <c r="FE48">
        <v>1</v>
      </c>
      <c r="FG48" s="52">
        <f>SUM(CALCULATION!DG48:DI48)</f>
        <v>90</v>
      </c>
      <c r="FH48">
        <v>10</v>
      </c>
      <c r="FI48">
        <v>9</v>
      </c>
      <c r="FK48" s="52">
        <f>SUM(CALCULATION!DD48:DE48)</f>
        <v>10</v>
      </c>
      <c r="FL48">
        <v>8</v>
      </c>
      <c r="FM48">
        <v>3</v>
      </c>
      <c r="FO48" s="54">
        <f>SUM(CALCULATION!DW48:DY48)</f>
        <v>129</v>
      </c>
      <c r="FP48" s="50">
        <v>8</v>
      </c>
      <c r="FQ48" s="50">
        <v>14</v>
      </c>
      <c r="FR48" s="50">
        <v>14</v>
      </c>
      <c r="FT48" s="54">
        <f>SUM(CALCULATION!EA48:EC48)</f>
        <v>52</v>
      </c>
      <c r="FU48" s="50">
        <v>4</v>
      </c>
      <c r="FV48" s="50">
        <v>6</v>
      </c>
      <c r="FW48" s="50">
        <v>6</v>
      </c>
      <c r="FY48" s="54">
        <f>SUM(CALCULATION!EE48:EG48)</f>
        <v>96</v>
      </c>
      <c r="FZ48" s="50">
        <v>8</v>
      </c>
      <c r="GA48" s="50">
        <v>12</v>
      </c>
      <c r="GD48" s="54">
        <f>SUM(CALCULATION!EI48:EK48)</f>
        <v>29</v>
      </c>
      <c r="GE48" s="50">
        <v>4</v>
      </c>
      <c r="GF48" s="50">
        <v>6</v>
      </c>
      <c r="GG48" s="50">
        <v>2</v>
      </c>
      <c r="GI48" s="54">
        <f>SUM(CALCULATION!EM48:EO48)</f>
        <v>125</v>
      </c>
      <c r="GJ48" s="50">
        <v>16</v>
      </c>
      <c r="GK48" s="50">
        <v>21</v>
      </c>
      <c r="GL48" s="50">
        <v>16</v>
      </c>
      <c r="GN48" s="54">
        <f>SUM(CALCULATION!EQ48:ES48)</f>
        <v>104</v>
      </c>
      <c r="GO48" s="50">
        <v>13</v>
      </c>
      <c r="GP48" s="50">
        <v>14</v>
      </c>
      <c r="GQ48" s="50">
        <v>9</v>
      </c>
      <c r="GS48" s="54">
        <f>SUM(CALCULATION!EU48:EW48)</f>
        <v>33</v>
      </c>
      <c r="GT48" s="50">
        <v>2</v>
      </c>
      <c r="GU48" s="50">
        <v>24</v>
      </c>
      <c r="GV48" s="50">
        <v>4</v>
      </c>
      <c r="GX48" s="54">
        <f>SUM(CALCULATION!EY48:FA48)</f>
        <v>121</v>
      </c>
      <c r="GY48" s="50">
        <v>6</v>
      </c>
      <c r="GZ48" s="50">
        <v>8</v>
      </c>
      <c r="HA48" s="50">
        <v>5</v>
      </c>
      <c r="HC48" s="54">
        <f>SUM(CALCULATION!FC48:FE48)</f>
        <v>19</v>
      </c>
      <c r="HD48" s="50">
        <v>1</v>
      </c>
      <c r="HE48" s="50">
        <v>4</v>
      </c>
      <c r="HF48" s="50">
        <v>3</v>
      </c>
      <c r="HH48" s="54">
        <f>SUM(CALCULATION!FG48:FI48)</f>
        <v>109</v>
      </c>
      <c r="HI48" s="50">
        <v>10</v>
      </c>
      <c r="HJ48" s="50">
        <v>15</v>
      </c>
      <c r="HK48" s="50">
        <v>4</v>
      </c>
      <c r="HM48" s="54">
        <f>SUM(CALCULATION!FK48:FM48)</f>
        <v>21</v>
      </c>
      <c r="HN48" s="50">
        <v>1</v>
      </c>
      <c r="HO48" s="50">
        <v>2</v>
      </c>
      <c r="HP48" s="50">
        <v>1</v>
      </c>
      <c r="HR48" s="20">
        <f>SUM(CALCULATION!FO48:FR48)</f>
        <v>165</v>
      </c>
      <c r="HS48" s="50">
        <v>5</v>
      </c>
      <c r="HU48" s="20">
        <f>SUM(CALCULATION!FT48:FW48)</f>
        <v>68</v>
      </c>
      <c r="HV48" s="50">
        <v>17</v>
      </c>
      <c r="HX48" s="20">
        <f>SUM(CALCULATION!FY48:GA48)</f>
        <v>116</v>
      </c>
      <c r="HY48" s="50">
        <v>12</v>
      </c>
      <c r="IA48" s="20">
        <f>SUM(CALCULATION!GD48:GG48)</f>
        <v>41</v>
      </c>
      <c r="IB48" s="50">
        <v>6</v>
      </c>
      <c r="ID48" s="20">
        <f>SUM(CALCULATION!GI48:GL48)</f>
        <v>178</v>
      </c>
      <c r="IE48" s="50">
        <v>6</v>
      </c>
      <c r="IG48" s="20">
        <f>SUM(CALCULATION!GN48:GQ48)</f>
        <v>140</v>
      </c>
      <c r="IH48" s="50">
        <v>12</v>
      </c>
      <c r="IJ48" s="20">
        <f>SUM(CALCULATION!GS48:GV48)</f>
        <v>63</v>
      </c>
      <c r="IK48" s="50">
        <v>6</v>
      </c>
      <c r="IM48" s="20">
        <f>SUM(CALCULATION!GX48:HA48)</f>
        <v>140</v>
      </c>
      <c r="IN48" s="50">
        <v>8</v>
      </c>
      <c r="IP48" s="20">
        <f>SUM(CALCULATION!HC48:HF48)</f>
        <v>27</v>
      </c>
      <c r="IQ48" s="50">
        <v>4</v>
      </c>
      <c r="IS48" s="20">
        <f>SUM(CALCULATION!HH48:HK48)</f>
        <v>138</v>
      </c>
      <c r="IT48" s="50">
        <v>13</v>
      </c>
      <c r="IV48" s="54">
        <f>SUM(CALCULATION!FK48:FM48)</f>
        <v>21</v>
      </c>
      <c r="IW48" s="50">
        <v>1</v>
      </c>
      <c r="IX48" s="50">
        <v>2</v>
      </c>
      <c r="IY48" s="50">
        <v>3</v>
      </c>
      <c r="IZ48" s="21">
        <v>4</v>
      </c>
      <c r="JB48" s="20">
        <f>SUM(CALCULATION!FT48:FW48)</f>
        <v>68</v>
      </c>
      <c r="JC48" s="55">
        <v>23</v>
      </c>
      <c r="JD48" s="56">
        <f t="shared" si="4"/>
        <v>91</v>
      </c>
      <c r="JF48" s="20">
        <f>SUM(CALCULATION!HH48:HK48)</f>
        <v>138</v>
      </c>
      <c r="JG48" s="55">
        <v>13</v>
      </c>
      <c r="JI48" s="20">
        <f>SUM(CALCULATION!HR48:HS48)</f>
        <v>170</v>
      </c>
      <c r="JJ48" s="50">
        <v>7</v>
      </c>
      <c r="JL48" s="20">
        <f>SUM(CALCULATION!HX48:HY48)</f>
        <v>128</v>
      </c>
      <c r="JM48" s="50">
        <v>4</v>
      </c>
      <c r="JO48" s="20">
        <f>SUM(CALCULATION!IA48:IB48)</f>
        <v>47</v>
      </c>
      <c r="JP48" s="50">
        <v>2</v>
      </c>
      <c r="JR48" s="20">
        <f>SUM(CALCULATION!ID48:IE48)</f>
        <v>184</v>
      </c>
      <c r="JS48" s="50">
        <v>1</v>
      </c>
      <c r="JU48" s="20">
        <f>SUM(CALCULATION!IG48:IH48)</f>
        <v>152</v>
      </c>
      <c r="JV48" s="50">
        <v>6</v>
      </c>
      <c r="JX48" s="56">
        <f>SUM(CALCULATION!JB48:JC48)</f>
        <v>91</v>
      </c>
      <c r="JY48" s="50">
        <v>3</v>
      </c>
      <c r="KA48" s="20">
        <f>SUM(CALCULATION!IJ48:IK48)</f>
        <v>69</v>
      </c>
      <c r="KB48" s="50">
        <v>4</v>
      </c>
      <c r="KD48" s="20">
        <f>SUM(CALCULATION!IM48:IN48)</f>
        <v>148</v>
      </c>
      <c r="KE48" s="50">
        <v>5</v>
      </c>
      <c r="KG48" s="20">
        <f>SUM(CALCULATION!IP48:IQ48)</f>
        <v>31</v>
      </c>
      <c r="KH48" s="50">
        <v>1</v>
      </c>
      <c r="KJ48" s="56">
        <f>SUM(CALCULATION!JF48:JG48)</f>
        <v>151</v>
      </c>
      <c r="KK48" s="50">
        <v>4</v>
      </c>
      <c r="KM48" s="20">
        <f>SUM(CALCULATION!IV48:IZ48)</f>
        <v>31</v>
      </c>
      <c r="KN48" s="50">
        <v>1</v>
      </c>
    </row>
    <row r="49" spans="1:300">
      <c r="A49">
        <v>6</v>
      </c>
      <c r="B49">
        <v>9</v>
      </c>
      <c r="C49" s="47">
        <v>10</v>
      </c>
      <c r="D49" s="47">
        <v>6</v>
      </c>
      <c r="H49">
        <v>2</v>
      </c>
      <c r="I49">
        <v>1</v>
      </c>
      <c r="J49">
        <v>13</v>
      </c>
      <c r="K49">
        <v>13</v>
      </c>
      <c r="M49">
        <v>1</v>
      </c>
      <c r="N49">
        <v>2</v>
      </c>
      <c r="O49">
        <v>4</v>
      </c>
      <c r="P49">
        <v>4</v>
      </c>
      <c r="R49" s="21">
        <v>64</v>
      </c>
      <c r="S49" s="47">
        <v>7</v>
      </c>
      <c r="T49" s="47">
        <v>8</v>
      </c>
      <c r="V49" s="21">
        <v>78</v>
      </c>
      <c r="W49" s="47">
        <v>6</v>
      </c>
      <c r="X49" s="47">
        <v>4</v>
      </c>
      <c r="Z49">
        <v>2</v>
      </c>
      <c r="AA49" s="47">
        <v>2</v>
      </c>
      <c r="AB49" s="47">
        <v>2</v>
      </c>
      <c r="AC49" s="47">
        <v>2</v>
      </c>
      <c r="AE49" s="21">
        <v>58</v>
      </c>
      <c r="AF49" s="47">
        <v>11</v>
      </c>
      <c r="AG49" s="47">
        <v>7</v>
      </c>
      <c r="AI49" s="47">
        <v>3</v>
      </c>
      <c r="AJ49" s="47"/>
      <c r="AK49" s="47">
        <v>1</v>
      </c>
      <c r="AL49" s="49">
        <v>3</v>
      </c>
      <c r="AM49" s="49">
        <v>2</v>
      </c>
      <c r="AN49" s="49">
        <v>4</v>
      </c>
      <c r="AO49" s="48">
        <v>1</v>
      </c>
      <c r="AQ49" s="21">
        <v>59</v>
      </c>
      <c r="AR49" s="47">
        <v>7</v>
      </c>
      <c r="AT49" s="21">
        <v>43</v>
      </c>
      <c r="AU49" s="47">
        <v>9</v>
      </c>
      <c r="AV49" s="47">
        <v>5</v>
      </c>
      <c r="AX49" s="21">
        <v>41</v>
      </c>
      <c r="AY49" s="47">
        <v>5</v>
      </c>
      <c r="AZ49" s="47">
        <v>2</v>
      </c>
      <c r="BC49">
        <v>1</v>
      </c>
      <c r="BD49">
        <v>2</v>
      </c>
      <c r="BE49">
        <v>4</v>
      </c>
      <c r="BF49">
        <v>5</v>
      </c>
      <c r="BH49" s="21">
        <v>72</v>
      </c>
      <c r="BI49" s="47">
        <v>7</v>
      </c>
      <c r="BJ49" s="47">
        <v>6</v>
      </c>
      <c r="BL49" s="21">
        <v>11</v>
      </c>
      <c r="BM49" s="47">
        <v>2</v>
      </c>
      <c r="BN49" s="47">
        <v>2</v>
      </c>
      <c r="BP49">
        <v>1</v>
      </c>
      <c r="BQ49">
        <v>2</v>
      </c>
      <c r="BR49">
        <v>4</v>
      </c>
      <c r="BS49">
        <v>5</v>
      </c>
      <c r="BU49" s="21">
        <v>59</v>
      </c>
      <c r="BV49" s="47">
        <v>8</v>
      </c>
      <c r="BW49" s="47">
        <v>7</v>
      </c>
      <c r="BY49" s="50">
        <f>SUM(CALCULATION!BH49:BJ49)</f>
        <v>85</v>
      </c>
      <c r="BZ49">
        <v>13</v>
      </c>
      <c r="CA49">
        <v>14</v>
      </c>
      <c r="CC49" s="50">
        <f>SUM(CALCULATION!AE49:AG49)</f>
        <v>76</v>
      </c>
      <c r="CD49">
        <v>11</v>
      </c>
      <c r="CE49">
        <v>13</v>
      </c>
      <c r="CG49" s="50">
        <f>SUM(CALCULATION!BL49:BN49)</f>
        <v>15</v>
      </c>
      <c r="CH49">
        <v>0</v>
      </c>
      <c r="CI49" s="47">
        <v>6</v>
      </c>
      <c r="CJ49">
        <f t="shared" si="3"/>
        <v>6</v>
      </c>
      <c r="CL49" s="50">
        <f>SUM(CALCULATION!R49:T49)</f>
        <v>79</v>
      </c>
      <c r="CM49">
        <v>12</v>
      </c>
      <c r="CN49">
        <v>19</v>
      </c>
      <c r="CP49" s="50">
        <f>SUM(CALCULATION!AT49:AV49)</f>
        <v>57</v>
      </c>
      <c r="CQ49">
        <v>19</v>
      </c>
      <c r="CR49">
        <v>15</v>
      </c>
      <c r="CT49" s="50">
        <f>SUM(CALCULATION!BP49:BS49)</f>
        <v>12</v>
      </c>
      <c r="CU49">
        <v>7</v>
      </c>
      <c r="CW49" s="50">
        <f>SUM(CALCULATION!BU49:BW49)</f>
        <v>74</v>
      </c>
      <c r="CX49">
        <v>14</v>
      </c>
      <c r="CY49">
        <v>10</v>
      </c>
      <c r="DA49" s="50">
        <f>SUM(CALCULATION!AX49:AZ49)</f>
        <v>48</v>
      </c>
      <c r="DB49">
        <v>8</v>
      </c>
      <c r="DD49" s="50">
        <f>SUM(CALCULATION!Z49:AC49)</f>
        <v>8</v>
      </c>
      <c r="DE49">
        <v>4</v>
      </c>
      <c r="DG49" s="50">
        <f>SUM(CALCULATION!V49:X49)</f>
        <v>88</v>
      </c>
      <c r="DH49" s="51">
        <v>16</v>
      </c>
      <c r="DI49" s="51">
        <v>12</v>
      </c>
      <c r="DM49" s="50">
        <f>SUM(CALCULATION!AI49:AO49)</f>
        <v>14</v>
      </c>
      <c r="DN49">
        <v>5</v>
      </c>
      <c r="DP49" s="50">
        <f>SUM(CALCULATION!CG49:CJ49)</f>
        <v>27</v>
      </c>
      <c r="DS49" s="50">
        <f>SUM(CALCULATION!BL49:BN49)</f>
        <v>15</v>
      </c>
      <c r="DT49">
        <v>0</v>
      </c>
      <c r="DU49">
        <v>6</v>
      </c>
      <c r="DW49" s="52">
        <f>SUM(CALCULATION!CP49:CR49)</f>
        <v>91</v>
      </c>
      <c r="DX49">
        <v>26</v>
      </c>
      <c r="DY49">
        <v>23</v>
      </c>
      <c r="EA49" s="52">
        <f>SUM(CALCULATION!DA49:DB49)</f>
        <v>56</v>
      </c>
      <c r="EB49">
        <v>6</v>
      </c>
      <c r="EC49">
        <v>6</v>
      </c>
      <c r="EE49" s="52">
        <f>SUM(CALCULATION!CW49:CY49)</f>
        <v>98</v>
      </c>
      <c r="EF49">
        <v>15</v>
      </c>
      <c r="EG49">
        <v>10</v>
      </c>
      <c r="EI49" s="52">
        <f>SUM(CALCULATION!CT49:CU49)</f>
        <v>19</v>
      </c>
      <c r="EJ49">
        <v>4</v>
      </c>
      <c r="EK49">
        <v>6</v>
      </c>
      <c r="EM49" s="52">
        <f>SUM(CALCULATION!CL49:CN49)</f>
        <v>110</v>
      </c>
      <c r="EN49">
        <v>27</v>
      </c>
      <c r="EO49">
        <v>22</v>
      </c>
      <c r="EQ49" s="52">
        <f>SUM(CALCULATION!BY49:CA49)</f>
        <v>112</v>
      </c>
      <c r="ER49">
        <v>20</v>
      </c>
      <c r="ES49">
        <v>15</v>
      </c>
      <c r="EU49" s="53">
        <f>SUM(CALCULATION!DS49:DU49)</f>
        <v>21</v>
      </c>
      <c r="EV49">
        <v>8</v>
      </c>
      <c r="EW49">
        <v>6</v>
      </c>
      <c r="EY49" s="52">
        <f>SUM(CALCULATION!CC49:CE49)</f>
        <v>100</v>
      </c>
      <c r="EZ49">
        <v>22</v>
      </c>
      <c r="FA49">
        <v>14</v>
      </c>
      <c r="FC49" s="52">
        <f>SUM(CALCULATION!DM49:DN49)</f>
        <v>19</v>
      </c>
      <c r="FD49">
        <v>5</v>
      </c>
      <c r="FE49">
        <v>2</v>
      </c>
      <c r="FG49" s="52">
        <f>SUM(CALCULATION!DG49:DI49)</f>
        <v>116</v>
      </c>
      <c r="FH49">
        <v>14</v>
      </c>
      <c r="FI49">
        <v>13</v>
      </c>
      <c r="FK49" s="52">
        <f>SUM(CALCULATION!DD49:DE49)</f>
        <v>12</v>
      </c>
      <c r="FL49">
        <v>9</v>
      </c>
      <c r="FM49">
        <v>5</v>
      </c>
      <c r="FO49" s="54">
        <f>SUM(CALCULATION!DW49:DY49)</f>
        <v>140</v>
      </c>
      <c r="FP49" s="50">
        <v>8</v>
      </c>
      <c r="FQ49" s="50">
        <v>11</v>
      </c>
      <c r="FR49" s="50">
        <v>11</v>
      </c>
      <c r="FT49" s="54">
        <f>SUM(CALCULATION!EA49:EC49)</f>
        <v>68</v>
      </c>
      <c r="FU49" s="50">
        <v>4</v>
      </c>
      <c r="FV49" s="50">
        <v>2</v>
      </c>
      <c r="FW49" s="50">
        <v>6</v>
      </c>
      <c r="FY49" s="54">
        <f>SUM(CALCULATION!EE49:EG49)</f>
        <v>123</v>
      </c>
      <c r="FZ49" s="50">
        <v>8</v>
      </c>
      <c r="GA49" s="50">
        <v>14</v>
      </c>
      <c r="GD49" s="54">
        <f>SUM(CALCULATION!EI49:EK49)</f>
        <v>29</v>
      </c>
      <c r="GE49" s="50">
        <v>4</v>
      </c>
      <c r="GF49" s="50">
        <v>4</v>
      </c>
      <c r="GG49" s="50">
        <v>7</v>
      </c>
      <c r="GI49" s="54">
        <f>SUM(CALCULATION!EM49:EO49)</f>
        <v>159</v>
      </c>
      <c r="GJ49" s="50">
        <v>16</v>
      </c>
      <c r="GK49" s="50">
        <v>18</v>
      </c>
      <c r="GL49" s="50">
        <v>20</v>
      </c>
      <c r="GN49" s="54">
        <f>SUM(CALCULATION!EQ49:ES49)</f>
        <v>147</v>
      </c>
      <c r="GO49" s="50">
        <v>13</v>
      </c>
      <c r="GP49" s="50">
        <v>13</v>
      </c>
      <c r="GQ49" s="50">
        <v>12</v>
      </c>
      <c r="GS49" s="54">
        <f>SUM(CALCULATION!EU49:EW49)</f>
        <v>35</v>
      </c>
      <c r="GT49" s="50">
        <v>2</v>
      </c>
      <c r="GU49" s="50">
        <v>24</v>
      </c>
      <c r="GV49" s="50">
        <v>4</v>
      </c>
      <c r="GX49" s="54">
        <f>SUM(CALCULATION!EY49:FA49)</f>
        <v>136</v>
      </c>
      <c r="GY49" s="50">
        <v>6</v>
      </c>
      <c r="GZ49" s="50">
        <v>8</v>
      </c>
      <c r="HA49" s="50">
        <v>8</v>
      </c>
      <c r="HC49" s="54">
        <f>SUM(CALCULATION!FC49:FE49)</f>
        <v>26</v>
      </c>
      <c r="HD49" s="50">
        <v>2</v>
      </c>
      <c r="HE49" s="50">
        <v>3</v>
      </c>
      <c r="HF49" s="50">
        <v>4</v>
      </c>
      <c r="HH49" s="54">
        <f>SUM(CALCULATION!FG49:FI49)</f>
        <v>143</v>
      </c>
      <c r="HI49" s="50">
        <v>10</v>
      </c>
      <c r="HJ49" s="50">
        <v>9</v>
      </c>
      <c r="HK49" s="50">
        <v>6</v>
      </c>
      <c r="HM49" s="54">
        <f>SUM(CALCULATION!FK49:FM49)</f>
        <v>26</v>
      </c>
      <c r="HN49" s="50">
        <v>1</v>
      </c>
      <c r="HO49" s="50">
        <v>2</v>
      </c>
      <c r="HP49" s="50">
        <v>1</v>
      </c>
      <c r="HR49" s="20">
        <f>SUM(CALCULATION!FO49:FR49)</f>
        <v>170</v>
      </c>
      <c r="HS49" s="50">
        <v>8</v>
      </c>
      <c r="HU49" s="20">
        <f>SUM(CALCULATION!FT49:FW49)</f>
        <v>80</v>
      </c>
      <c r="HV49" s="50">
        <v>15</v>
      </c>
      <c r="HX49" s="20">
        <f>SUM(CALCULATION!FY49:GA49)</f>
        <v>145</v>
      </c>
      <c r="HY49" s="50">
        <v>17</v>
      </c>
      <c r="IA49" s="20">
        <f>SUM(CALCULATION!GD49:GG49)</f>
        <v>44</v>
      </c>
      <c r="IB49" s="50">
        <v>6</v>
      </c>
      <c r="ID49" s="20">
        <f>SUM(CALCULATION!GI49:GL49)</f>
        <v>213</v>
      </c>
      <c r="IE49" s="50">
        <v>11</v>
      </c>
      <c r="IG49" s="20">
        <f>SUM(CALCULATION!GN49:GQ49)</f>
        <v>185</v>
      </c>
      <c r="IH49" s="50">
        <v>12</v>
      </c>
      <c r="IJ49" s="20">
        <f>SUM(CALCULATION!GS49:GV49)</f>
        <v>65</v>
      </c>
      <c r="IK49" s="50">
        <v>6</v>
      </c>
      <c r="IM49" s="20">
        <f>SUM(CALCULATION!GX49:HA49)</f>
        <v>158</v>
      </c>
      <c r="IN49" s="50">
        <v>9</v>
      </c>
      <c r="IP49" s="20">
        <f>SUM(CALCULATION!HC49:HF49)</f>
        <v>35</v>
      </c>
      <c r="IQ49" s="50">
        <v>4</v>
      </c>
      <c r="IS49" s="20">
        <f>SUM(CALCULATION!HH49:HK49)</f>
        <v>168</v>
      </c>
      <c r="IT49" s="50">
        <v>12</v>
      </c>
      <c r="IV49" s="54">
        <f>SUM(CALCULATION!FK49:FM49)</f>
        <v>26</v>
      </c>
      <c r="IW49" s="50">
        <v>1</v>
      </c>
      <c r="IX49" s="50">
        <v>2</v>
      </c>
      <c r="IY49" s="50">
        <v>3</v>
      </c>
      <c r="IZ49" s="21">
        <v>4</v>
      </c>
      <c r="JB49" s="20">
        <f>SUM(CALCULATION!FT49:FW49)</f>
        <v>80</v>
      </c>
      <c r="JC49" s="55">
        <v>21</v>
      </c>
      <c r="JD49" s="56">
        <f t="shared" si="4"/>
        <v>101</v>
      </c>
      <c r="JF49" s="20">
        <f>SUM(CALCULATION!HH49:HK49)</f>
        <v>168</v>
      </c>
      <c r="JG49" s="55">
        <v>12</v>
      </c>
      <c r="JI49" s="20">
        <f>SUM(CALCULATION!HR49:HS49)</f>
        <v>178</v>
      </c>
      <c r="JJ49" s="50">
        <v>7</v>
      </c>
      <c r="JL49" s="20">
        <f>SUM(CALCULATION!HX49:HY49)</f>
        <v>162</v>
      </c>
      <c r="JM49" s="50">
        <v>4</v>
      </c>
      <c r="JO49" s="20">
        <f>SUM(CALCULATION!IA49:IB49)</f>
        <v>50</v>
      </c>
      <c r="JP49" s="50">
        <v>2</v>
      </c>
      <c r="JR49" s="20">
        <f>SUM(CALCULATION!ID49:IE49)</f>
        <v>224</v>
      </c>
      <c r="JS49" s="50">
        <v>5</v>
      </c>
      <c r="JU49" s="20">
        <f>SUM(CALCULATION!IG49:IH49)</f>
        <v>197</v>
      </c>
      <c r="JV49" s="50">
        <v>6</v>
      </c>
      <c r="JX49" s="56">
        <f>SUM(CALCULATION!JB49:JC49)</f>
        <v>101</v>
      </c>
      <c r="JY49" s="50">
        <v>3</v>
      </c>
      <c r="KA49" s="20">
        <f>SUM(CALCULATION!IJ49:IK49)</f>
        <v>71</v>
      </c>
      <c r="KB49" s="50">
        <v>4</v>
      </c>
      <c r="KD49" s="20">
        <f>SUM(CALCULATION!IM49:IN49)</f>
        <v>167</v>
      </c>
      <c r="KE49" s="50">
        <v>5</v>
      </c>
      <c r="KG49" s="20">
        <f>SUM(CALCULATION!IP49:IQ49)</f>
        <v>39</v>
      </c>
      <c r="KH49" s="50">
        <v>1</v>
      </c>
      <c r="KJ49" s="56">
        <f>SUM(CALCULATION!JF49:JG49)</f>
        <v>180</v>
      </c>
      <c r="KK49" s="50">
        <v>4</v>
      </c>
      <c r="KM49" s="20">
        <f>SUM(CALCULATION!IV49:IZ49)</f>
        <v>36</v>
      </c>
      <c r="KN49" s="50">
        <v>1</v>
      </c>
    </row>
    <row r="50" spans="1:300">
      <c r="A50">
        <v>13</v>
      </c>
      <c r="B50">
        <v>5</v>
      </c>
      <c r="C50" s="47">
        <v>6</v>
      </c>
      <c r="D50" s="47">
        <v>5</v>
      </c>
      <c r="H50">
        <v>2</v>
      </c>
      <c r="I50">
        <v>2</v>
      </c>
      <c r="J50">
        <v>10</v>
      </c>
      <c r="K50">
        <v>11</v>
      </c>
      <c r="M50">
        <v>1</v>
      </c>
      <c r="N50">
        <v>2</v>
      </c>
      <c r="O50">
        <v>4</v>
      </c>
      <c r="P50">
        <v>4</v>
      </c>
      <c r="R50" s="21">
        <v>61</v>
      </c>
      <c r="S50" s="47">
        <v>7</v>
      </c>
      <c r="T50" s="47">
        <v>9</v>
      </c>
      <c r="V50" s="21">
        <v>67</v>
      </c>
      <c r="W50" s="47">
        <v>4</v>
      </c>
      <c r="X50" s="47">
        <v>4</v>
      </c>
      <c r="Z50">
        <v>2</v>
      </c>
      <c r="AA50" s="47">
        <v>2</v>
      </c>
      <c r="AB50" s="47">
        <v>2</v>
      </c>
      <c r="AC50" s="47">
        <v>1</v>
      </c>
      <c r="AE50" s="21">
        <v>54</v>
      </c>
      <c r="AF50" s="47">
        <v>11</v>
      </c>
      <c r="AG50" s="47">
        <v>8</v>
      </c>
      <c r="AI50" s="47">
        <v>3</v>
      </c>
      <c r="AJ50" s="47"/>
      <c r="AK50" s="47">
        <v>1</v>
      </c>
      <c r="AL50" s="49">
        <v>2</v>
      </c>
      <c r="AM50" s="49">
        <v>1</v>
      </c>
      <c r="AN50" s="49">
        <v>4</v>
      </c>
      <c r="AO50" s="48">
        <v>1</v>
      </c>
      <c r="AQ50" s="21">
        <v>53</v>
      </c>
      <c r="AR50" s="47">
        <v>7</v>
      </c>
      <c r="AT50" s="21">
        <v>41</v>
      </c>
      <c r="AU50" s="47">
        <v>8</v>
      </c>
      <c r="AV50" s="47">
        <v>6</v>
      </c>
      <c r="AX50" s="21">
        <v>38</v>
      </c>
      <c r="AY50" s="47">
        <v>5</v>
      </c>
      <c r="AZ50" s="47">
        <v>4</v>
      </c>
      <c r="BC50">
        <v>1</v>
      </c>
      <c r="BD50">
        <v>2</v>
      </c>
      <c r="BE50">
        <v>4</v>
      </c>
      <c r="BF50">
        <v>5</v>
      </c>
      <c r="BH50" s="21">
        <v>67</v>
      </c>
      <c r="BI50" s="47">
        <v>8</v>
      </c>
      <c r="BJ50" s="47">
        <v>6</v>
      </c>
      <c r="BL50" s="21">
        <v>13</v>
      </c>
      <c r="BM50" s="47">
        <v>2</v>
      </c>
      <c r="BN50" s="47">
        <v>2</v>
      </c>
      <c r="BP50">
        <v>1</v>
      </c>
      <c r="BQ50">
        <v>2</v>
      </c>
      <c r="BR50">
        <v>4</v>
      </c>
      <c r="BS50">
        <v>5</v>
      </c>
      <c r="BU50" s="21">
        <v>53</v>
      </c>
      <c r="BV50" s="47">
        <v>7</v>
      </c>
      <c r="BW50" s="47">
        <v>7</v>
      </c>
      <c r="BY50" s="50">
        <f>SUM(CALCULATION!BH50:BJ50)</f>
        <v>81</v>
      </c>
      <c r="BZ50">
        <v>13</v>
      </c>
      <c r="CA50">
        <v>14</v>
      </c>
      <c r="CC50" s="50">
        <f>SUM(CALCULATION!AE50:AG50)</f>
        <v>73</v>
      </c>
      <c r="CD50">
        <v>11</v>
      </c>
      <c r="CE50">
        <v>13</v>
      </c>
      <c r="CG50" s="50">
        <f>SUM(CALCULATION!BL50:BN50)</f>
        <v>17</v>
      </c>
      <c r="CH50">
        <v>1</v>
      </c>
      <c r="CI50" s="47">
        <v>6</v>
      </c>
      <c r="CJ50">
        <f t="shared" si="3"/>
        <v>7</v>
      </c>
      <c r="CL50" s="50">
        <f>SUM(CALCULATION!R50:T50)</f>
        <v>77</v>
      </c>
      <c r="CM50">
        <v>10</v>
      </c>
      <c r="CN50">
        <v>17</v>
      </c>
      <c r="CP50" s="50">
        <f>SUM(CALCULATION!AT50:AV50)</f>
        <v>55</v>
      </c>
      <c r="CQ50">
        <v>18</v>
      </c>
      <c r="CR50">
        <v>16</v>
      </c>
      <c r="CT50" s="50">
        <f>SUM(CALCULATION!BP50:BS50)</f>
        <v>12</v>
      </c>
      <c r="CU50">
        <v>7</v>
      </c>
      <c r="CW50" s="50">
        <f>SUM(CALCULATION!BU50:BW50)</f>
        <v>67</v>
      </c>
      <c r="CX50">
        <v>15</v>
      </c>
      <c r="CY50">
        <v>10</v>
      </c>
      <c r="DA50" s="50">
        <f>SUM(CALCULATION!AX50:AZ50)</f>
        <v>47</v>
      </c>
      <c r="DB50">
        <v>8</v>
      </c>
      <c r="DD50" s="50">
        <f>SUM(CALCULATION!Z50:AC50)</f>
        <v>7</v>
      </c>
      <c r="DE50">
        <v>4</v>
      </c>
      <c r="DG50" s="50">
        <f>SUM(CALCULATION!V50:X50)</f>
        <v>75</v>
      </c>
      <c r="DH50" s="51">
        <v>16</v>
      </c>
      <c r="DI50" s="51">
        <v>12</v>
      </c>
      <c r="DM50" s="50">
        <f>SUM(CALCULATION!AI50:AO50)</f>
        <v>12</v>
      </c>
      <c r="DN50">
        <v>5</v>
      </c>
      <c r="DP50" s="50">
        <f>SUM(CALCULATION!CG50:CJ50)</f>
        <v>31</v>
      </c>
      <c r="DS50" s="50">
        <f>SUM(CALCULATION!BL50:BN50)</f>
        <v>17</v>
      </c>
      <c r="DT50">
        <v>1</v>
      </c>
      <c r="DU50">
        <v>6</v>
      </c>
      <c r="DW50" s="52">
        <f>SUM(CALCULATION!CP50:CR50)</f>
        <v>89</v>
      </c>
      <c r="DX50">
        <v>21</v>
      </c>
      <c r="DY50">
        <v>20</v>
      </c>
      <c r="EA50" s="52">
        <f>SUM(CALCULATION!DA50:DB50)</f>
        <v>55</v>
      </c>
      <c r="EB50">
        <v>6</v>
      </c>
      <c r="EC50">
        <v>6</v>
      </c>
      <c r="EE50" s="52">
        <f>SUM(CALCULATION!CW50:CY50)</f>
        <v>92</v>
      </c>
      <c r="EF50">
        <v>15</v>
      </c>
      <c r="EG50">
        <v>9</v>
      </c>
      <c r="EI50" s="52">
        <f>SUM(CALCULATION!CT50:CU50)</f>
        <v>19</v>
      </c>
      <c r="EJ50">
        <v>6</v>
      </c>
      <c r="EK50">
        <v>6</v>
      </c>
      <c r="EM50" s="52">
        <f>SUM(CALCULATION!CL50:CN50)</f>
        <v>104</v>
      </c>
      <c r="EN50">
        <v>23</v>
      </c>
      <c r="EO50">
        <v>14</v>
      </c>
      <c r="EQ50" s="52">
        <f>SUM(CALCULATION!BY50:CA50)</f>
        <v>108</v>
      </c>
      <c r="ER50">
        <v>20</v>
      </c>
      <c r="ES50">
        <v>12</v>
      </c>
      <c r="EU50" s="53">
        <f>SUM(CALCULATION!DS50:DU50)</f>
        <v>24</v>
      </c>
      <c r="EV50">
        <v>8</v>
      </c>
      <c r="EW50">
        <v>6</v>
      </c>
      <c r="EY50" s="52">
        <f>SUM(CALCULATION!CC50:CE50)</f>
        <v>97</v>
      </c>
      <c r="EZ50">
        <v>21</v>
      </c>
      <c r="FA50">
        <v>11</v>
      </c>
      <c r="FC50" s="52">
        <f>SUM(CALCULATION!DM50:DN50)</f>
        <v>17</v>
      </c>
      <c r="FD50">
        <v>5</v>
      </c>
      <c r="FE50">
        <v>2</v>
      </c>
      <c r="FG50" s="52">
        <f>SUM(CALCULATION!DG50:DI50)</f>
        <v>103</v>
      </c>
      <c r="FH50">
        <v>10</v>
      </c>
      <c r="FI50">
        <v>11</v>
      </c>
      <c r="FK50" s="52">
        <f>SUM(CALCULATION!DD50:DE50)</f>
        <v>11</v>
      </c>
      <c r="FL50">
        <v>6</v>
      </c>
      <c r="FM50">
        <v>4</v>
      </c>
      <c r="FO50" s="54">
        <f>SUM(CALCULATION!DW50:DY50)</f>
        <v>130</v>
      </c>
      <c r="FP50" s="50">
        <v>8</v>
      </c>
      <c r="FQ50" s="50">
        <v>15</v>
      </c>
      <c r="FR50" s="50">
        <v>15</v>
      </c>
      <c r="FT50" s="54">
        <f>SUM(CALCULATION!EA50:EC50)</f>
        <v>67</v>
      </c>
      <c r="FU50" s="50">
        <v>4</v>
      </c>
      <c r="FV50" s="50">
        <v>4</v>
      </c>
      <c r="FW50" s="50">
        <v>2</v>
      </c>
      <c r="FY50" s="54">
        <f>SUM(CALCULATION!EE50:EG50)</f>
        <v>116</v>
      </c>
      <c r="FZ50" s="50">
        <v>7</v>
      </c>
      <c r="GA50" s="50">
        <v>11</v>
      </c>
      <c r="GD50" s="54">
        <f>SUM(CALCULATION!EI50:EK50)</f>
        <v>31</v>
      </c>
      <c r="GE50" s="50">
        <v>4</v>
      </c>
      <c r="GF50" s="50">
        <v>6</v>
      </c>
      <c r="GG50" s="50">
        <v>5</v>
      </c>
      <c r="GI50" s="54">
        <f>SUM(CALCULATION!EM50:EO50)</f>
        <v>141</v>
      </c>
      <c r="GJ50" s="50">
        <v>16</v>
      </c>
      <c r="GK50" s="50">
        <v>20</v>
      </c>
      <c r="GL50" s="50">
        <v>11</v>
      </c>
      <c r="GN50" s="54">
        <f>SUM(CALCULATION!EQ50:ES50)</f>
        <v>140</v>
      </c>
      <c r="GO50" s="50">
        <v>12</v>
      </c>
      <c r="GP50" s="50">
        <v>13</v>
      </c>
      <c r="GQ50" s="50">
        <v>10</v>
      </c>
      <c r="GS50" s="54">
        <f>SUM(CALCULATION!EU50:EW50)</f>
        <v>38</v>
      </c>
      <c r="GT50" s="50">
        <v>2</v>
      </c>
      <c r="GU50" s="50">
        <v>24</v>
      </c>
      <c r="GV50" s="50">
        <v>4</v>
      </c>
      <c r="GX50" s="54">
        <f>SUM(CALCULATION!EY50:FA50)</f>
        <v>129</v>
      </c>
      <c r="GY50" s="50">
        <v>6</v>
      </c>
      <c r="GZ50" s="50">
        <v>8</v>
      </c>
      <c r="HA50" s="50">
        <v>5</v>
      </c>
      <c r="HC50" s="54">
        <f>SUM(CALCULATION!FC50:FE50)</f>
        <v>24</v>
      </c>
      <c r="HD50" s="50">
        <v>2</v>
      </c>
      <c r="HE50" s="50">
        <v>4</v>
      </c>
      <c r="HF50" s="50">
        <v>1</v>
      </c>
      <c r="HH50" s="54">
        <f>SUM(CALCULATION!FG50:FI50)</f>
        <v>124</v>
      </c>
      <c r="HI50" s="50">
        <v>9</v>
      </c>
      <c r="HJ50" s="50">
        <v>14</v>
      </c>
      <c r="HK50" s="50">
        <v>3</v>
      </c>
      <c r="HM50" s="54">
        <f>SUM(CALCULATION!FK50:FM50)</f>
        <v>21</v>
      </c>
      <c r="HN50" s="50">
        <v>1</v>
      </c>
      <c r="HO50" s="50">
        <v>2</v>
      </c>
      <c r="HP50" s="50">
        <v>1</v>
      </c>
      <c r="HR50" s="20">
        <f>SUM(CALCULATION!FO50:FR50)</f>
        <v>168</v>
      </c>
      <c r="HS50" s="50">
        <v>7</v>
      </c>
      <c r="HU50" s="20">
        <f>SUM(CALCULATION!FT50:FW50)</f>
        <v>77</v>
      </c>
      <c r="HV50" s="50">
        <v>14</v>
      </c>
      <c r="HX50" s="20">
        <f>SUM(CALCULATION!FY50:GA50)</f>
        <v>134</v>
      </c>
      <c r="HY50" s="50">
        <v>16</v>
      </c>
      <c r="IA50" s="20">
        <f>SUM(CALCULATION!GD50:GG50)</f>
        <v>46</v>
      </c>
      <c r="IB50" s="50">
        <v>6</v>
      </c>
      <c r="ID50" s="20">
        <f>SUM(CALCULATION!GI50:GL50)</f>
        <v>188</v>
      </c>
      <c r="IE50" s="50">
        <v>11</v>
      </c>
      <c r="IG50" s="20">
        <f>SUM(CALCULATION!GN50:GQ50)</f>
        <v>175</v>
      </c>
      <c r="IH50" s="50">
        <v>11</v>
      </c>
      <c r="IJ50" s="20">
        <f>SUM(CALCULATION!GS50:GV50)</f>
        <v>68</v>
      </c>
      <c r="IK50" s="50">
        <v>6</v>
      </c>
      <c r="IM50" s="20">
        <f>SUM(CALCULATION!GX50:HA50)</f>
        <v>148</v>
      </c>
      <c r="IN50" s="50">
        <v>8</v>
      </c>
      <c r="IP50" s="20">
        <f>SUM(CALCULATION!HC50:HF50)</f>
        <v>31</v>
      </c>
      <c r="IQ50" s="50">
        <v>3</v>
      </c>
      <c r="IS50" s="20">
        <f>SUM(CALCULATION!HH50:HK50)</f>
        <v>150</v>
      </c>
      <c r="IT50" s="50">
        <v>2</v>
      </c>
      <c r="IV50" s="54">
        <f>SUM(CALCULATION!FK50:FM50)</f>
        <v>21</v>
      </c>
      <c r="IW50" s="50">
        <v>1</v>
      </c>
      <c r="IX50" s="50">
        <v>2</v>
      </c>
      <c r="IY50" s="50">
        <v>3</v>
      </c>
      <c r="IZ50" s="21">
        <v>4</v>
      </c>
      <c r="JB50" s="20">
        <f>SUM(CALCULATION!FT50:FW50)</f>
        <v>77</v>
      </c>
      <c r="JC50" s="55">
        <v>20</v>
      </c>
      <c r="JD50" s="56">
        <f t="shared" si="4"/>
        <v>97</v>
      </c>
      <c r="JF50" s="20">
        <f>SUM(CALCULATION!HH50:HK50)</f>
        <v>150</v>
      </c>
      <c r="JG50" s="55">
        <v>12</v>
      </c>
      <c r="JI50" s="20">
        <f>SUM(CALCULATION!HR50:HS50)</f>
        <v>175</v>
      </c>
      <c r="JJ50" s="50">
        <v>5</v>
      </c>
      <c r="JL50" s="20">
        <f>SUM(CALCULATION!HX50:HY50)</f>
        <v>150</v>
      </c>
      <c r="JM50" s="50">
        <v>2</v>
      </c>
      <c r="JO50" s="20">
        <f>SUM(CALCULATION!IA50:IB50)</f>
        <v>52</v>
      </c>
      <c r="JP50" s="50">
        <v>0</v>
      </c>
      <c r="JR50" s="20">
        <f>SUM(CALCULATION!ID50:IE50)</f>
        <v>199</v>
      </c>
      <c r="JS50" s="50">
        <v>5</v>
      </c>
      <c r="JU50" s="20">
        <f>SUM(CALCULATION!IG50:IH50)</f>
        <v>186</v>
      </c>
      <c r="JV50" s="50">
        <v>6</v>
      </c>
      <c r="JX50" s="56">
        <f>SUM(CALCULATION!JB50:JC50)</f>
        <v>97</v>
      </c>
      <c r="JY50" s="50">
        <v>3</v>
      </c>
      <c r="KA50" s="20">
        <f>SUM(CALCULATION!IJ50:IK50)</f>
        <v>74</v>
      </c>
      <c r="KB50" s="50">
        <v>4</v>
      </c>
      <c r="KD50" s="20">
        <f>SUM(CALCULATION!IM50:IN50)</f>
        <v>156</v>
      </c>
      <c r="KE50" s="50">
        <v>5</v>
      </c>
      <c r="KG50" s="20">
        <f>SUM(CALCULATION!IP50:IQ50)</f>
        <v>34</v>
      </c>
      <c r="KH50" s="50">
        <v>1</v>
      </c>
      <c r="KJ50" s="56">
        <f>SUM(CALCULATION!JF50:JG50)</f>
        <v>162</v>
      </c>
      <c r="KK50" s="50">
        <v>4</v>
      </c>
      <c r="KM50" s="20">
        <f>SUM(CALCULATION!IV50:IZ50)</f>
        <v>31</v>
      </c>
      <c r="KN50" s="50">
        <v>1</v>
      </c>
    </row>
    <row r="51" spans="1:300">
      <c r="A51">
        <v>13</v>
      </c>
      <c r="B51">
        <v>5</v>
      </c>
      <c r="C51" s="47">
        <v>4</v>
      </c>
      <c r="D51" s="47">
        <v>6</v>
      </c>
      <c r="H51">
        <v>2</v>
      </c>
      <c r="I51">
        <v>2</v>
      </c>
      <c r="J51">
        <v>10</v>
      </c>
      <c r="K51">
        <v>8</v>
      </c>
      <c r="M51">
        <v>1</v>
      </c>
      <c r="N51">
        <v>1</v>
      </c>
      <c r="O51">
        <v>4</v>
      </c>
      <c r="P51">
        <v>4</v>
      </c>
      <c r="R51" s="21">
        <v>55</v>
      </c>
      <c r="S51" s="47">
        <v>5</v>
      </c>
      <c r="T51" s="47">
        <v>7</v>
      </c>
      <c r="V51" s="21">
        <v>63</v>
      </c>
      <c r="W51" s="47">
        <v>4</v>
      </c>
      <c r="X51" s="47">
        <v>3</v>
      </c>
      <c r="Z51">
        <v>2</v>
      </c>
      <c r="AA51" s="47">
        <v>2</v>
      </c>
      <c r="AB51" s="47">
        <v>2</v>
      </c>
      <c r="AC51" s="47">
        <v>1</v>
      </c>
      <c r="AE51" s="21">
        <v>50</v>
      </c>
      <c r="AF51" s="47">
        <v>7</v>
      </c>
      <c r="AG51" s="47">
        <v>7</v>
      </c>
      <c r="AI51" s="47">
        <v>2</v>
      </c>
      <c r="AJ51" s="47"/>
      <c r="AK51" s="47">
        <v>1</v>
      </c>
      <c r="AL51" s="49">
        <v>2</v>
      </c>
      <c r="AM51" s="49">
        <v>1</v>
      </c>
      <c r="AN51" s="49">
        <v>4</v>
      </c>
      <c r="AO51" s="48">
        <v>1</v>
      </c>
      <c r="AQ51" s="21">
        <v>51</v>
      </c>
      <c r="AR51" s="47">
        <v>5</v>
      </c>
      <c r="AT51" s="21">
        <v>40</v>
      </c>
      <c r="AU51" s="47">
        <v>6</v>
      </c>
      <c r="AV51" s="47">
        <v>5</v>
      </c>
      <c r="AX51" s="21">
        <v>35</v>
      </c>
      <c r="AY51" s="47">
        <v>5</v>
      </c>
      <c r="AZ51" s="47">
        <v>2</v>
      </c>
      <c r="BC51">
        <v>1</v>
      </c>
      <c r="BD51">
        <v>1</v>
      </c>
      <c r="BE51">
        <v>4</v>
      </c>
      <c r="BF51">
        <v>5</v>
      </c>
      <c r="BH51" s="21">
        <v>62</v>
      </c>
      <c r="BI51" s="47">
        <v>7</v>
      </c>
      <c r="BJ51" s="47">
        <v>6</v>
      </c>
      <c r="BL51" s="21">
        <v>9</v>
      </c>
      <c r="BM51" s="47">
        <v>2</v>
      </c>
      <c r="BN51" s="47">
        <v>2</v>
      </c>
      <c r="BP51">
        <v>1</v>
      </c>
      <c r="BQ51">
        <v>1</v>
      </c>
      <c r="BR51">
        <v>4</v>
      </c>
      <c r="BS51">
        <v>5</v>
      </c>
      <c r="BU51" s="21">
        <v>51</v>
      </c>
      <c r="BV51" s="47">
        <v>6</v>
      </c>
      <c r="BW51" s="47">
        <v>5</v>
      </c>
      <c r="BY51" s="50">
        <f>SUM(CALCULATION!BH51:BJ51)</f>
        <v>75</v>
      </c>
      <c r="BZ51">
        <v>11</v>
      </c>
      <c r="CA51">
        <v>13</v>
      </c>
      <c r="CC51" s="50">
        <f>SUM(CALCULATION!AE51:AG51)</f>
        <v>64</v>
      </c>
      <c r="CD51">
        <v>10</v>
      </c>
      <c r="CE51">
        <v>14</v>
      </c>
      <c r="CG51" s="50">
        <f>SUM(CALCULATION!BL51:BN51)</f>
        <v>13</v>
      </c>
      <c r="CH51">
        <v>0</v>
      </c>
      <c r="CI51" s="47">
        <v>6</v>
      </c>
      <c r="CJ51">
        <f t="shared" si="3"/>
        <v>6</v>
      </c>
      <c r="CL51" s="50">
        <f>SUM(CALCULATION!R51:T51)</f>
        <v>67</v>
      </c>
      <c r="CM51">
        <v>9</v>
      </c>
      <c r="CN51">
        <v>16</v>
      </c>
      <c r="CP51" s="50">
        <v>50</v>
      </c>
      <c r="CQ51">
        <v>13</v>
      </c>
      <c r="CR51">
        <v>15</v>
      </c>
      <c r="CT51" s="50">
        <f>SUM(CALCULATION!BP51:BS51)</f>
        <v>11</v>
      </c>
      <c r="CU51">
        <v>6</v>
      </c>
      <c r="CW51" s="50">
        <f>SUM(CALCULATION!BU51:BW51)</f>
        <v>62</v>
      </c>
      <c r="CX51">
        <v>8</v>
      </c>
      <c r="CY51">
        <v>10</v>
      </c>
      <c r="DA51" s="50">
        <f>SUM(CALCULATION!AX51:AZ51)</f>
        <v>42</v>
      </c>
      <c r="DB51">
        <v>8</v>
      </c>
      <c r="DD51" s="50">
        <f>SUM(CALCULATION!Z51:AC51)</f>
        <v>7</v>
      </c>
      <c r="DE51">
        <v>3</v>
      </c>
      <c r="DG51" s="50">
        <f>SUM(CALCULATION!V51:X51)</f>
        <v>70</v>
      </c>
      <c r="DH51" s="51">
        <v>16</v>
      </c>
      <c r="DI51" s="51">
        <v>11</v>
      </c>
      <c r="DM51" s="50">
        <f>SUM(CALCULATION!AI51:AO51)</f>
        <v>11</v>
      </c>
      <c r="DN51">
        <v>4</v>
      </c>
      <c r="DP51" s="50">
        <f>SUM(CALCULATION!CG51:CJ51)</f>
        <v>25</v>
      </c>
      <c r="DS51" s="50">
        <f>SUM(CALCULATION!BL51:BN51)</f>
        <v>13</v>
      </c>
      <c r="DT51">
        <v>0</v>
      </c>
      <c r="DU51">
        <v>6</v>
      </c>
      <c r="DW51" s="52">
        <f>SUM(CALCULATION!CP51:CR51)</f>
        <v>78</v>
      </c>
      <c r="DX51">
        <v>25</v>
      </c>
      <c r="DY51">
        <v>18</v>
      </c>
      <c r="EA51" s="52">
        <f>SUM(CALCULATION!DA51:DB51)</f>
        <v>50</v>
      </c>
      <c r="EB51">
        <v>6</v>
      </c>
      <c r="EC51">
        <v>6</v>
      </c>
      <c r="EE51" s="52">
        <f>SUM(CALCULATION!CW51:CY51)</f>
        <v>80</v>
      </c>
      <c r="EF51">
        <v>16</v>
      </c>
      <c r="EG51">
        <v>10</v>
      </c>
      <c r="EI51" s="52">
        <f>SUM(CALCULATION!CT51:CU51)</f>
        <v>17</v>
      </c>
      <c r="EJ51">
        <v>6</v>
      </c>
      <c r="EK51">
        <v>6</v>
      </c>
      <c r="EM51" s="52">
        <f>SUM(CALCULATION!CL51:CN51)</f>
        <v>92</v>
      </c>
      <c r="EN51">
        <v>27</v>
      </c>
      <c r="EO51">
        <v>20</v>
      </c>
      <c r="EQ51" s="52">
        <f>SUM(CALCULATION!BY51:CA51)</f>
        <v>99</v>
      </c>
      <c r="ER51">
        <v>20</v>
      </c>
      <c r="ES51">
        <v>14</v>
      </c>
      <c r="EU51" s="53">
        <f>SUM(CALCULATION!DS51:DU51)</f>
        <v>19</v>
      </c>
      <c r="EV51">
        <v>8</v>
      </c>
      <c r="EW51">
        <v>6</v>
      </c>
      <c r="EY51" s="52">
        <f>SUM(CALCULATION!CC51:CE51)</f>
        <v>88</v>
      </c>
      <c r="EZ51">
        <v>21</v>
      </c>
      <c r="FA51">
        <v>13</v>
      </c>
      <c r="FC51" s="52">
        <f>SUM(CALCULATION!DM51:DN51)</f>
        <v>15</v>
      </c>
      <c r="FD51">
        <v>5</v>
      </c>
      <c r="FE51">
        <v>3</v>
      </c>
      <c r="FG51" s="52">
        <f>SUM(CALCULATION!DG51:DI51)</f>
        <v>97</v>
      </c>
      <c r="FH51">
        <v>14</v>
      </c>
      <c r="FI51">
        <v>11</v>
      </c>
      <c r="FK51" s="52">
        <f>SUM(CALCULATION!DD51:DE51)</f>
        <v>10</v>
      </c>
      <c r="FL51">
        <v>9</v>
      </c>
      <c r="FM51">
        <v>5</v>
      </c>
      <c r="FO51" s="54">
        <f>SUM(CALCULATION!DW51:DY51)</f>
        <v>121</v>
      </c>
      <c r="FP51" s="50">
        <v>7</v>
      </c>
      <c r="FQ51" s="50">
        <v>11</v>
      </c>
      <c r="FR51" s="50">
        <v>11</v>
      </c>
      <c r="FT51" s="54">
        <f>SUM(CALCULATION!EA51:EC51)</f>
        <v>62</v>
      </c>
      <c r="FU51" s="50">
        <v>4</v>
      </c>
      <c r="FV51" s="50">
        <v>2</v>
      </c>
      <c r="FW51" s="50">
        <v>2</v>
      </c>
      <c r="FY51" s="54">
        <f>SUM(CALCULATION!EE51:EG51)</f>
        <v>106</v>
      </c>
      <c r="FZ51" s="50">
        <v>7</v>
      </c>
      <c r="GA51" s="50">
        <v>11</v>
      </c>
      <c r="GD51" s="54">
        <f>SUM(CALCULATION!EI51:EK51)</f>
        <v>29</v>
      </c>
      <c r="GE51" s="50">
        <v>4</v>
      </c>
      <c r="GF51" s="50">
        <v>4</v>
      </c>
      <c r="GG51" s="50">
        <v>7</v>
      </c>
      <c r="GI51" s="54">
        <f>SUM(CALCULATION!EM51:EO51)</f>
        <v>139</v>
      </c>
      <c r="GJ51" s="50">
        <v>16</v>
      </c>
      <c r="GK51" s="50">
        <v>21</v>
      </c>
      <c r="GL51" s="50">
        <v>13</v>
      </c>
      <c r="GN51" s="54">
        <f>SUM(CALCULATION!EQ51:ES51)</f>
        <v>133</v>
      </c>
      <c r="GO51" s="50">
        <v>11</v>
      </c>
      <c r="GP51" s="50">
        <v>12</v>
      </c>
      <c r="GQ51" s="50">
        <v>10</v>
      </c>
      <c r="GS51" s="54">
        <f>SUM(CALCULATION!EU51:EW51)</f>
        <v>33</v>
      </c>
      <c r="GT51" s="50">
        <v>0</v>
      </c>
      <c r="GU51" s="50">
        <v>24</v>
      </c>
      <c r="GV51" s="50">
        <v>4</v>
      </c>
      <c r="GX51" s="54">
        <f>SUM(CALCULATION!EY51:FA51)</f>
        <v>122</v>
      </c>
      <c r="GY51" s="50">
        <v>5</v>
      </c>
      <c r="GZ51" s="50">
        <v>8</v>
      </c>
      <c r="HA51" s="50">
        <v>4</v>
      </c>
      <c r="HC51" s="54">
        <f>SUM(CALCULATION!FC51:FE51)</f>
        <v>23</v>
      </c>
      <c r="HD51" s="50">
        <v>1</v>
      </c>
      <c r="HE51" s="50">
        <v>3</v>
      </c>
      <c r="HF51" s="50">
        <v>3</v>
      </c>
      <c r="HH51" s="54">
        <f>SUM(CALCULATION!FG51:FI51)</f>
        <v>122</v>
      </c>
      <c r="HI51" s="50">
        <v>7</v>
      </c>
      <c r="HJ51" s="50">
        <v>10</v>
      </c>
      <c r="HK51" s="50">
        <v>4</v>
      </c>
      <c r="HM51" s="54">
        <f>SUM(CALCULATION!FK51:FM51)</f>
        <v>24</v>
      </c>
      <c r="HN51" s="50">
        <v>1</v>
      </c>
      <c r="HO51" s="50">
        <v>2</v>
      </c>
      <c r="HP51" s="50">
        <v>1</v>
      </c>
      <c r="HR51" s="20">
        <f>SUM(CALCULATION!FO51:FR51)</f>
        <v>150</v>
      </c>
      <c r="HS51" s="50">
        <v>9</v>
      </c>
      <c r="HU51" s="20">
        <f>SUM(CALCULATION!FT51:FW51)</f>
        <v>70</v>
      </c>
      <c r="HV51" s="50">
        <v>14</v>
      </c>
      <c r="HX51" s="20">
        <f>SUM(CALCULATION!FY51:GA51)</f>
        <v>124</v>
      </c>
      <c r="HY51" s="50">
        <v>17</v>
      </c>
      <c r="IA51" s="20">
        <f>SUM(CALCULATION!GD51:GG51)</f>
        <v>44</v>
      </c>
      <c r="IB51" s="50">
        <v>6</v>
      </c>
      <c r="ID51" s="20">
        <f>SUM(CALCULATION!GI51:GL51)</f>
        <v>189</v>
      </c>
      <c r="IE51" s="50">
        <v>6</v>
      </c>
      <c r="IG51" s="20">
        <f>SUM(CALCULATION!GN51:GQ51)</f>
        <v>166</v>
      </c>
      <c r="IH51" s="50">
        <v>14</v>
      </c>
      <c r="IJ51" s="20">
        <f>SUM(CALCULATION!GS51:GV51)</f>
        <v>61</v>
      </c>
      <c r="IK51" s="50">
        <v>6</v>
      </c>
      <c r="IM51" s="20">
        <f>SUM(CALCULATION!GX51:HA51)</f>
        <v>139</v>
      </c>
      <c r="IN51" s="50">
        <v>9</v>
      </c>
      <c r="IP51" s="20">
        <f>SUM(CALCULATION!HC51:HF51)</f>
        <v>30</v>
      </c>
      <c r="IQ51" s="50">
        <v>3</v>
      </c>
      <c r="IS51" s="20">
        <f>SUM(CALCULATION!HH51:HK51)</f>
        <v>143</v>
      </c>
      <c r="IT51" s="50">
        <v>13</v>
      </c>
      <c r="IV51" s="54">
        <f>SUM(CALCULATION!FK51:FM51)</f>
        <v>24</v>
      </c>
      <c r="IW51" s="50">
        <v>1</v>
      </c>
      <c r="IX51" s="50">
        <v>2</v>
      </c>
      <c r="IY51" s="50">
        <v>3</v>
      </c>
      <c r="IZ51" s="21">
        <v>4</v>
      </c>
      <c r="JB51" s="20">
        <f>SUM(CALCULATION!FT51:FW51)</f>
        <v>70</v>
      </c>
      <c r="JC51" s="55">
        <v>20</v>
      </c>
      <c r="JD51" s="56">
        <f t="shared" si="4"/>
        <v>90</v>
      </c>
      <c r="JF51" s="20">
        <f>SUM(CALCULATION!HH51:HK51)</f>
        <v>143</v>
      </c>
      <c r="JG51" s="55">
        <v>13</v>
      </c>
      <c r="JI51" s="20">
        <f>SUM(CALCULATION!HR51:HS51)</f>
        <v>159</v>
      </c>
      <c r="JJ51" s="50">
        <v>7</v>
      </c>
      <c r="JL51" s="20">
        <f>SUM(CALCULATION!HX51:HY51)</f>
        <v>141</v>
      </c>
      <c r="JM51" s="50">
        <v>4</v>
      </c>
      <c r="JO51" s="20">
        <f>SUM(CALCULATION!IA51:IB51)</f>
        <v>50</v>
      </c>
      <c r="JP51" s="50">
        <v>2</v>
      </c>
      <c r="JR51" s="20">
        <f>SUM(CALCULATION!ID51:IE51)</f>
        <v>195</v>
      </c>
      <c r="JS51" s="50">
        <v>3</v>
      </c>
      <c r="JU51" s="20">
        <f>SUM(CALCULATION!IG51:IH51)</f>
        <v>180</v>
      </c>
      <c r="JV51" s="50">
        <v>6</v>
      </c>
      <c r="JX51" s="56">
        <f>SUM(CALCULATION!JB51:JC51)</f>
        <v>90</v>
      </c>
      <c r="JY51" s="50">
        <v>3</v>
      </c>
      <c r="KA51" s="20">
        <f>SUM(CALCULATION!IJ51:IK51)</f>
        <v>67</v>
      </c>
      <c r="KB51" s="50">
        <v>4</v>
      </c>
      <c r="KD51" s="20">
        <f>SUM(CALCULATION!IM51:IN51)</f>
        <v>148</v>
      </c>
      <c r="KE51" s="50">
        <v>3</v>
      </c>
      <c r="KG51" s="20">
        <f>SUM(CALCULATION!IP51:IQ51)</f>
        <v>33</v>
      </c>
      <c r="KH51" s="50">
        <v>1</v>
      </c>
      <c r="KJ51" s="56">
        <f>SUM(CALCULATION!JF51:JG51)</f>
        <v>156</v>
      </c>
      <c r="KK51" s="50">
        <v>4</v>
      </c>
      <c r="KM51" s="20">
        <f>SUM(CALCULATION!IV51:IZ51)</f>
        <v>34</v>
      </c>
      <c r="KN51" s="50">
        <v>1</v>
      </c>
    </row>
    <row r="52" spans="1:300">
      <c r="A52">
        <v>12</v>
      </c>
      <c r="B52">
        <v>8</v>
      </c>
      <c r="C52" s="47">
        <v>8</v>
      </c>
      <c r="D52" s="47">
        <v>6</v>
      </c>
      <c r="H52">
        <v>2</v>
      </c>
      <c r="I52">
        <v>2</v>
      </c>
      <c r="J52">
        <v>13</v>
      </c>
      <c r="K52">
        <v>14</v>
      </c>
      <c r="M52">
        <v>1</v>
      </c>
      <c r="N52">
        <v>2</v>
      </c>
      <c r="O52">
        <v>4</v>
      </c>
      <c r="P52">
        <v>4</v>
      </c>
      <c r="R52" s="21">
        <v>67</v>
      </c>
      <c r="S52" s="47">
        <v>8</v>
      </c>
      <c r="T52" s="47">
        <v>7</v>
      </c>
      <c r="V52" s="21">
        <v>71</v>
      </c>
      <c r="W52" s="47">
        <v>7</v>
      </c>
      <c r="X52" s="47">
        <v>4</v>
      </c>
      <c r="Z52">
        <v>2</v>
      </c>
      <c r="AA52" s="47">
        <v>2</v>
      </c>
      <c r="AB52" s="47">
        <v>2</v>
      </c>
      <c r="AC52" s="47">
        <v>2</v>
      </c>
      <c r="AE52" s="21">
        <v>59</v>
      </c>
      <c r="AF52" s="47">
        <v>11</v>
      </c>
      <c r="AG52" s="47">
        <v>7</v>
      </c>
      <c r="AI52" s="47">
        <v>3</v>
      </c>
      <c r="AJ52" s="47"/>
      <c r="AK52" s="47">
        <v>1</v>
      </c>
      <c r="AL52" s="49">
        <v>3</v>
      </c>
      <c r="AM52" s="49">
        <v>2</v>
      </c>
      <c r="AN52" s="49">
        <v>4</v>
      </c>
      <c r="AO52" s="48">
        <v>1</v>
      </c>
      <c r="AQ52" s="21">
        <v>58</v>
      </c>
      <c r="AR52" s="47">
        <v>7</v>
      </c>
      <c r="AT52" s="21">
        <v>46</v>
      </c>
      <c r="AU52" s="47">
        <v>9</v>
      </c>
      <c r="AV52" s="47">
        <v>4</v>
      </c>
      <c r="AX52" s="21">
        <v>44</v>
      </c>
      <c r="AY52" s="47">
        <v>5</v>
      </c>
      <c r="AZ52" s="47">
        <v>2</v>
      </c>
      <c r="BC52">
        <v>1</v>
      </c>
      <c r="BD52">
        <v>2</v>
      </c>
      <c r="BE52">
        <v>4</v>
      </c>
      <c r="BF52">
        <v>5</v>
      </c>
      <c r="BH52" s="21">
        <v>72</v>
      </c>
      <c r="BI52" s="47">
        <v>8</v>
      </c>
      <c r="BJ52" s="47">
        <v>4</v>
      </c>
      <c r="BL52" s="21">
        <v>13</v>
      </c>
      <c r="BM52" s="47">
        <v>2</v>
      </c>
      <c r="BN52" s="47">
        <v>2</v>
      </c>
      <c r="BP52">
        <v>1</v>
      </c>
      <c r="BQ52">
        <v>2</v>
      </c>
      <c r="BR52">
        <v>4</v>
      </c>
      <c r="BS52">
        <v>5</v>
      </c>
      <c r="BU52" s="21">
        <v>58</v>
      </c>
      <c r="BV52" s="47">
        <v>8</v>
      </c>
      <c r="BW52" s="47">
        <v>7</v>
      </c>
      <c r="BY52" s="50">
        <f>SUM(CALCULATION!BH52:BJ52)</f>
        <v>84</v>
      </c>
      <c r="BZ52">
        <v>10</v>
      </c>
      <c r="CA52">
        <v>14</v>
      </c>
      <c r="CC52" s="50">
        <f>SUM(CALCULATION!AE52:AG52)</f>
        <v>77</v>
      </c>
      <c r="CD52">
        <v>11</v>
      </c>
      <c r="CE52">
        <v>14</v>
      </c>
      <c r="CG52" s="50">
        <f>SUM(CALCULATION!BL52:BN52)</f>
        <v>17</v>
      </c>
      <c r="CH52">
        <v>1</v>
      </c>
      <c r="CI52" s="47">
        <v>6</v>
      </c>
      <c r="CJ52">
        <f t="shared" si="3"/>
        <v>7</v>
      </c>
      <c r="CL52" s="50">
        <f>SUM(CALCULATION!R52:T52)</f>
        <v>82</v>
      </c>
      <c r="CM52">
        <v>10</v>
      </c>
      <c r="CN52">
        <v>19</v>
      </c>
      <c r="CP52" s="50">
        <v>60</v>
      </c>
      <c r="CQ52">
        <v>18</v>
      </c>
      <c r="CR52">
        <v>16</v>
      </c>
      <c r="CT52" s="50">
        <f>SUM(CALCULATION!BP52:BS52)</f>
        <v>12</v>
      </c>
      <c r="CU52">
        <v>7</v>
      </c>
      <c r="CW52" s="50">
        <f>SUM(CALCULATION!BU52:BW52)</f>
        <v>73</v>
      </c>
      <c r="CX52">
        <v>14</v>
      </c>
      <c r="CY52">
        <v>10</v>
      </c>
      <c r="DA52" s="50">
        <f>SUM(CALCULATION!AX52:AZ52)</f>
        <v>51</v>
      </c>
      <c r="DB52">
        <v>8</v>
      </c>
      <c r="DD52" s="50">
        <f>SUM(CALCULATION!Z52:AC52)</f>
        <v>8</v>
      </c>
      <c r="DE52">
        <v>4</v>
      </c>
      <c r="DG52" s="50">
        <f>SUM(CALCULATION!V52:X52)</f>
        <v>82</v>
      </c>
      <c r="DH52" s="51">
        <v>16</v>
      </c>
      <c r="DI52" s="51">
        <v>10</v>
      </c>
      <c r="DM52" s="50">
        <f>SUM(CALCULATION!AI52:AO52)</f>
        <v>14</v>
      </c>
      <c r="DN52">
        <v>5</v>
      </c>
      <c r="DP52" s="50">
        <f>SUM(CALCULATION!CG52:CJ52)</f>
        <v>31</v>
      </c>
      <c r="DS52" s="50">
        <f>SUM(CALCULATION!BL52:BN52)</f>
        <v>17</v>
      </c>
      <c r="DT52">
        <v>1</v>
      </c>
      <c r="DU52">
        <v>6</v>
      </c>
      <c r="DW52" s="52">
        <f>SUM(CALCULATION!CP52:CR52)</f>
        <v>94</v>
      </c>
      <c r="DX52">
        <v>26</v>
      </c>
      <c r="DY52">
        <v>22</v>
      </c>
      <c r="EA52" s="52">
        <f>SUM(CALCULATION!DA52:DB52)</f>
        <v>59</v>
      </c>
      <c r="EB52">
        <v>6</v>
      </c>
      <c r="EC52">
        <v>6</v>
      </c>
      <c r="EE52" s="52">
        <f>SUM(CALCULATION!CW52:CY52)</f>
        <v>97</v>
      </c>
      <c r="EF52">
        <v>15</v>
      </c>
      <c r="EG52">
        <v>7</v>
      </c>
      <c r="EI52" s="52">
        <f>SUM(CALCULATION!CT52:CU52)</f>
        <v>19</v>
      </c>
      <c r="EJ52">
        <v>6</v>
      </c>
      <c r="EK52">
        <v>6</v>
      </c>
      <c r="EM52" s="52">
        <f>SUM(CALCULATION!CL52:CN52)</f>
        <v>111</v>
      </c>
      <c r="EN52">
        <v>27</v>
      </c>
      <c r="EO52">
        <v>20</v>
      </c>
      <c r="EQ52" s="52">
        <f>SUM(CALCULATION!BY52:CA52)</f>
        <v>108</v>
      </c>
      <c r="ER52">
        <v>20</v>
      </c>
      <c r="ES52">
        <v>13</v>
      </c>
      <c r="EU52" s="53">
        <f>SUM(CALCULATION!DS52:DU52)</f>
        <v>24</v>
      </c>
      <c r="EV52">
        <v>8</v>
      </c>
      <c r="EW52">
        <v>6</v>
      </c>
      <c r="EY52" s="52">
        <f>SUM(CALCULATION!CC52:CE52)</f>
        <v>102</v>
      </c>
      <c r="EZ52">
        <v>19</v>
      </c>
      <c r="FA52">
        <v>13</v>
      </c>
      <c r="FC52" s="52">
        <f>SUM(CALCULATION!DM52:DN52)</f>
        <v>19</v>
      </c>
      <c r="FD52">
        <v>4</v>
      </c>
      <c r="FE52">
        <v>1</v>
      </c>
      <c r="FG52" s="52">
        <f>SUM(CALCULATION!DG52:DI52)</f>
        <v>108</v>
      </c>
      <c r="FH52">
        <v>14</v>
      </c>
      <c r="FI52">
        <v>12</v>
      </c>
      <c r="FK52" s="52">
        <f>SUM(CALCULATION!DD52:DE52)</f>
        <v>12</v>
      </c>
      <c r="FL52">
        <v>9</v>
      </c>
      <c r="FM52">
        <v>5</v>
      </c>
      <c r="FO52" s="54">
        <f>SUM(CALCULATION!DW52:DY52)</f>
        <v>142</v>
      </c>
      <c r="FP52" s="50">
        <v>7</v>
      </c>
      <c r="FQ52" s="50">
        <v>12</v>
      </c>
      <c r="FR52" s="50">
        <v>12</v>
      </c>
      <c r="FT52" s="54">
        <f>SUM(CALCULATION!EA52:EC52)</f>
        <v>71</v>
      </c>
      <c r="FU52" s="50">
        <v>4</v>
      </c>
      <c r="FV52" s="50">
        <v>2</v>
      </c>
      <c r="FW52" s="50">
        <v>6</v>
      </c>
      <c r="FY52" s="54">
        <f>SUM(CALCULATION!EE52:EG52)</f>
        <v>119</v>
      </c>
      <c r="FZ52" s="50">
        <v>7</v>
      </c>
      <c r="GA52" s="50">
        <v>11</v>
      </c>
      <c r="GD52" s="54">
        <f>SUM(CALCULATION!EI52:EK52)</f>
        <v>31</v>
      </c>
      <c r="GE52" s="50">
        <v>4</v>
      </c>
      <c r="GF52" s="50">
        <v>4</v>
      </c>
      <c r="GG52" s="50">
        <v>7</v>
      </c>
      <c r="GI52" s="54">
        <f>SUM(CALCULATION!EM52:EO52)</f>
        <v>158</v>
      </c>
      <c r="GJ52" s="50">
        <v>16</v>
      </c>
      <c r="GK52" s="50">
        <v>17</v>
      </c>
      <c r="GL52" s="50">
        <v>18</v>
      </c>
      <c r="GN52" s="54">
        <f>SUM(CALCULATION!EQ52:ES52)</f>
        <v>141</v>
      </c>
      <c r="GO52" s="50">
        <v>13</v>
      </c>
      <c r="GP52" s="50">
        <v>13</v>
      </c>
      <c r="GQ52" s="50">
        <v>11</v>
      </c>
      <c r="GS52" s="54">
        <f>SUM(CALCULATION!EU52:EW52)</f>
        <v>38</v>
      </c>
      <c r="GT52" s="50">
        <v>2</v>
      </c>
      <c r="GU52" s="50">
        <v>24</v>
      </c>
      <c r="GV52" s="50">
        <v>4</v>
      </c>
      <c r="GX52" s="54">
        <f>SUM(CALCULATION!EY52:FA52)</f>
        <v>134</v>
      </c>
      <c r="GY52" s="50">
        <v>6</v>
      </c>
      <c r="GZ52" s="50">
        <v>8</v>
      </c>
      <c r="HA52" s="50">
        <v>7</v>
      </c>
      <c r="HC52" s="54">
        <f>SUM(CALCULATION!FC52:FE52)</f>
        <v>24</v>
      </c>
      <c r="HD52" s="50">
        <v>2</v>
      </c>
      <c r="HE52" s="50">
        <v>2</v>
      </c>
      <c r="HF52" s="50">
        <v>4</v>
      </c>
      <c r="HH52" s="54">
        <f>SUM(CALCULATION!FG52:FI52)</f>
        <v>134</v>
      </c>
      <c r="HI52" s="50">
        <v>10</v>
      </c>
      <c r="HJ52" s="50">
        <v>9</v>
      </c>
      <c r="HK52" s="50">
        <v>5</v>
      </c>
      <c r="HM52" s="54">
        <f>SUM(CALCULATION!FK52:FM52)</f>
        <v>26</v>
      </c>
      <c r="HN52" s="50">
        <v>1</v>
      </c>
      <c r="HO52" s="50">
        <v>2</v>
      </c>
      <c r="HP52" s="50">
        <v>1</v>
      </c>
      <c r="HR52" s="20">
        <f>SUM(CALCULATION!FO52:FR52)</f>
        <v>173</v>
      </c>
      <c r="HS52" s="50">
        <v>9</v>
      </c>
      <c r="HU52" s="20">
        <f>SUM(CALCULATION!FT52:FW52)</f>
        <v>83</v>
      </c>
      <c r="HV52" s="50">
        <v>15</v>
      </c>
      <c r="HX52" s="20">
        <f>SUM(CALCULATION!FY52:GA52)</f>
        <v>137</v>
      </c>
      <c r="HY52" s="50">
        <v>16</v>
      </c>
      <c r="IA52" s="20">
        <f>SUM(CALCULATION!GD52:GG52)</f>
        <v>46</v>
      </c>
      <c r="IB52" s="50">
        <v>6</v>
      </c>
      <c r="ID52" s="20">
        <f>SUM(CALCULATION!GI52:GL52)</f>
        <v>209</v>
      </c>
      <c r="IE52" s="50">
        <v>11</v>
      </c>
      <c r="IG52" s="20">
        <f>SUM(CALCULATION!GN52:GQ52)</f>
        <v>178</v>
      </c>
      <c r="IH52" s="50">
        <v>13</v>
      </c>
      <c r="IJ52" s="20">
        <f>SUM(CALCULATION!GS52:GV52)</f>
        <v>68</v>
      </c>
      <c r="IK52" s="50">
        <v>6</v>
      </c>
      <c r="IM52" s="20">
        <f>SUM(CALCULATION!GX52:HA52)</f>
        <v>155</v>
      </c>
      <c r="IN52" s="50">
        <v>9</v>
      </c>
      <c r="IP52" s="20">
        <f>SUM(CALCULATION!HC52:HF52)</f>
        <v>32</v>
      </c>
      <c r="IQ52" s="50">
        <v>3</v>
      </c>
      <c r="IS52" s="20">
        <f>SUM(CALCULATION!HH52:HK52)</f>
        <v>158</v>
      </c>
      <c r="IT52" s="50">
        <v>12</v>
      </c>
      <c r="IV52" s="54">
        <f>SUM(CALCULATION!FK52:FM52)</f>
        <v>26</v>
      </c>
      <c r="IW52" s="50">
        <v>1</v>
      </c>
      <c r="IX52" s="50">
        <v>2</v>
      </c>
      <c r="IY52" s="50">
        <v>3</v>
      </c>
      <c r="IZ52" s="21">
        <v>4</v>
      </c>
      <c r="JB52" s="20">
        <f>SUM(CALCULATION!FT52:FW52)</f>
        <v>83</v>
      </c>
      <c r="JC52" s="55">
        <v>21</v>
      </c>
      <c r="JD52" s="56">
        <f t="shared" si="4"/>
        <v>104</v>
      </c>
      <c r="JF52" s="20">
        <f>SUM(CALCULATION!HH52:HK52)</f>
        <v>158</v>
      </c>
      <c r="JG52" s="55">
        <v>12</v>
      </c>
      <c r="JI52" s="20">
        <f>SUM(CALCULATION!HR52:HS52)</f>
        <v>182</v>
      </c>
      <c r="JJ52" s="50">
        <v>7</v>
      </c>
      <c r="JL52" s="20">
        <f>SUM(CALCULATION!HX52:HY52)</f>
        <v>153</v>
      </c>
      <c r="JM52" s="50">
        <v>4</v>
      </c>
      <c r="JO52" s="20">
        <f>SUM(CALCULATION!IA52:IB52)</f>
        <v>52</v>
      </c>
      <c r="JP52" s="50">
        <v>2</v>
      </c>
      <c r="JR52" s="20">
        <f>SUM(CALCULATION!ID52:IE52)</f>
        <v>220</v>
      </c>
      <c r="JS52" s="50">
        <v>5</v>
      </c>
      <c r="JU52" s="20">
        <f>SUM(CALCULATION!IG52:IH52)</f>
        <v>191</v>
      </c>
      <c r="JV52" s="50">
        <v>6</v>
      </c>
      <c r="JX52" s="56">
        <f>SUM(CALCULATION!JB52:JC52)</f>
        <v>104</v>
      </c>
      <c r="JY52" s="50">
        <v>1</v>
      </c>
      <c r="KA52" s="20">
        <f>SUM(CALCULATION!IJ52:IK52)</f>
        <v>74</v>
      </c>
      <c r="KB52" s="50">
        <v>4</v>
      </c>
      <c r="KD52" s="20">
        <f>SUM(CALCULATION!IM52:IN52)</f>
        <v>164</v>
      </c>
      <c r="KE52" s="50">
        <v>5</v>
      </c>
      <c r="KG52" s="20">
        <f>SUM(CALCULATION!IP52:IQ52)</f>
        <v>35</v>
      </c>
      <c r="KH52" s="50">
        <v>1</v>
      </c>
      <c r="KJ52" s="56">
        <f>SUM(CALCULATION!JF52:JG52)</f>
        <v>170</v>
      </c>
      <c r="KK52" s="50">
        <v>4</v>
      </c>
      <c r="KM52" s="20">
        <f>SUM(CALCULATION!IV52:IZ52)</f>
        <v>36</v>
      </c>
      <c r="KN52" s="50">
        <v>1</v>
      </c>
    </row>
    <row r="53" spans="1:300">
      <c r="A53">
        <v>13</v>
      </c>
      <c r="B53">
        <v>5</v>
      </c>
      <c r="C53" s="47">
        <v>2</v>
      </c>
      <c r="D53" s="47">
        <v>6</v>
      </c>
      <c r="H53">
        <v>1</v>
      </c>
      <c r="I53">
        <v>3</v>
      </c>
      <c r="J53">
        <v>2</v>
      </c>
      <c r="K53">
        <v>13</v>
      </c>
      <c r="M53">
        <v>2</v>
      </c>
      <c r="N53">
        <v>2</v>
      </c>
      <c r="O53">
        <v>4</v>
      </c>
      <c r="P53">
        <v>4</v>
      </c>
      <c r="R53" s="21">
        <v>48</v>
      </c>
      <c r="S53" s="47">
        <v>7</v>
      </c>
      <c r="T53" s="47">
        <v>8</v>
      </c>
      <c r="V53" s="21">
        <v>52</v>
      </c>
      <c r="W53" s="47">
        <v>7</v>
      </c>
      <c r="X53" s="47">
        <v>4</v>
      </c>
      <c r="Z53">
        <v>2</v>
      </c>
      <c r="AA53" s="47">
        <v>2</v>
      </c>
      <c r="AB53" s="47">
        <v>2</v>
      </c>
      <c r="AC53" s="47">
        <v>2</v>
      </c>
      <c r="AE53" s="21">
        <v>47</v>
      </c>
      <c r="AF53" s="47">
        <v>10</v>
      </c>
      <c r="AG53" s="47">
        <v>7</v>
      </c>
      <c r="AI53" s="47">
        <v>3</v>
      </c>
      <c r="AJ53" s="47"/>
      <c r="AK53" s="47">
        <v>0</v>
      </c>
      <c r="AL53" s="49">
        <v>3</v>
      </c>
      <c r="AM53" s="49">
        <v>0</v>
      </c>
      <c r="AN53" s="49">
        <v>4</v>
      </c>
      <c r="AO53" s="48">
        <v>1</v>
      </c>
      <c r="AQ53" s="21">
        <v>47</v>
      </c>
      <c r="AR53" s="47">
        <v>7</v>
      </c>
      <c r="AT53" s="21">
        <v>36</v>
      </c>
      <c r="AU53" s="47">
        <v>9</v>
      </c>
      <c r="AV53" s="47">
        <v>5</v>
      </c>
      <c r="AX53" s="21">
        <v>31</v>
      </c>
      <c r="AY53" s="47">
        <v>5</v>
      </c>
      <c r="AZ53" s="47">
        <v>2</v>
      </c>
      <c r="BC53">
        <v>2</v>
      </c>
      <c r="BD53">
        <v>2</v>
      </c>
      <c r="BE53">
        <v>4</v>
      </c>
      <c r="BF53">
        <v>5</v>
      </c>
      <c r="BH53" s="21">
        <v>50</v>
      </c>
      <c r="BI53" s="47">
        <v>7</v>
      </c>
      <c r="BJ53" s="47">
        <v>6</v>
      </c>
      <c r="BL53" s="21">
        <v>7</v>
      </c>
      <c r="BM53" s="47">
        <v>2</v>
      </c>
      <c r="BN53" s="47">
        <v>2</v>
      </c>
      <c r="BP53">
        <v>2</v>
      </c>
      <c r="BQ53">
        <v>2</v>
      </c>
      <c r="BR53">
        <v>4</v>
      </c>
      <c r="BS53">
        <v>5</v>
      </c>
      <c r="BU53" s="21">
        <v>47</v>
      </c>
      <c r="BV53" s="47">
        <v>8</v>
      </c>
      <c r="BW53" s="47">
        <v>7</v>
      </c>
      <c r="BY53" s="50">
        <f>SUM(CALCULATION!BH53:BJ53)</f>
        <v>63</v>
      </c>
      <c r="BZ53">
        <v>11</v>
      </c>
      <c r="CA53">
        <v>15</v>
      </c>
      <c r="CC53" s="50">
        <f>SUM(CALCULATION!AE53:AG53)</f>
        <v>64</v>
      </c>
      <c r="CD53">
        <v>6</v>
      </c>
      <c r="CE53">
        <v>15</v>
      </c>
      <c r="CG53" s="50">
        <f>SUM(CALCULATION!BL53:BN53)</f>
        <v>11</v>
      </c>
      <c r="CH53">
        <v>1</v>
      </c>
      <c r="CI53" s="47">
        <v>6</v>
      </c>
      <c r="CJ53">
        <f t="shared" si="3"/>
        <v>7</v>
      </c>
      <c r="CL53" s="50">
        <f>SUM(CALCULATION!R53:T53)</f>
        <v>63</v>
      </c>
      <c r="CM53">
        <v>8</v>
      </c>
      <c r="CN53">
        <v>20</v>
      </c>
      <c r="CP53" s="50">
        <v>57</v>
      </c>
      <c r="CQ53">
        <v>19</v>
      </c>
      <c r="CR53">
        <v>16</v>
      </c>
      <c r="CT53" s="50">
        <f>SUM(CALCULATION!BP53:BS53)</f>
        <v>13</v>
      </c>
      <c r="CU53">
        <v>7</v>
      </c>
      <c r="CW53" s="50">
        <f>SUM(CALCULATION!BU53:BW53)</f>
        <v>62</v>
      </c>
      <c r="CX53">
        <v>10</v>
      </c>
      <c r="CY53">
        <v>11</v>
      </c>
      <c r="DA53" s="50">
        <f>SUM(CALCULATION!AX53:AZ53)</f>
        <v>38</v>
      </c>
      <c r="DB53">
        <v>8</v>
      </c>
      <c r="DD53" s="50">
        <f>SUM(CALCULATION!Z53:AC53)</f>
        <v>8</v>
      </c>
      <c r="DE53">
        <v>3</v>
      </c>
      <c r="DG53" s="50">
        <f>SUM(CALCULATION!V53:X53)</f>
        <v>63</v>
      </c>
      <c r="DH53" s="51">
        <v>14</v>
      </c>
      <c r="DI53" s="51">
        <v>12</v>
      </c>
      <c r="DM53" s="50">
        <f>SUM(CALCULATION!AI53:AO53)</f>
        <v>11</v>
      </c>
      <c r="DN53">
        <v>5</v>
      </c>
      <c r="DP53" s="50">
        <f>SUM(CALCULATION!CG53:CJ53)</f>
        <v>25</v>
      </c>
      <c r="DS53" s="50">
        <f>SUM(CALCULATION!BL53:BN53)</f>
        <v>11</v>
      </c>
      <c r="DT53">
        <v>1</v>
      </c>
      <c r="DU53">
        <v>6</v>
      </c>
      <c r="DW53" s="52">
        <f>SUM(CALCULATION!CP53:CR53)</f>
        <v>92</v>
      </c>
      <c r="DX53">
        <v>4</v>
      </c>
      <c r="DY53">
        <v>22</v>
      </c>
      <c r="EA53" s="52">
        <f>SUM(CALCULATION!DA53:DB53)</f>
        <v>46</v>
      </c>
      <c r="EB53">
        <v>4</v>
      </c>
      <c r="EC53">
        <v>6</v>
      </c>
      <c r="EE53" s="52">
        <f>SUM(CALCULATION!CW53:CY53)</f>
        <v>83</v>
      </c>
      <c r="EF53">
        <v>2</v>
      </c>
      <c r="EG53">
        <v>5</v>
      </c>
      <c r="EI53" s="52">
        <f>SUM(CALCULATION!CT53:CU53)</f>
        <v>20</v>
      </c>
      <c r="EJ53">
        <v>4</v>
      </c>
      <c r="EK53">
        <v>0</v>
      </c>
      <c r="EM53" s="52">
        <f>SUM(CALCULATION!CL53:CN53)</f>
        <v>91</v>
      </c>
      <c r="EN53">
        <v>7</v>
      </c>
      <c r="EO53">
        <v>19</v>
      </c>
      <c r="EQ53" s="52">
        <f>SUM(CALCULATION!BY53:CA53)</f>
        <v>89</v>
      </c>
      <c r="ER53">
        <v>10</v>
      </c>
      <c r="ES53">
        <v>13</v>
      </c>
      <c r="EU53" s="53">
        <f>SUM(CALCULATION!DS53:DU53)</f>
        <v>18</v>
      </c>
      <c r="EV53">
        <v>0</v>
      </c>
      <c r="EW53">
        <v>6</v>
      </c>
      <c r="EY53" s="52">
        <f>SUM(CALCULATION!CC53:CE53)</f>
        <v>85</v>
      </c>
      <c r="EZ53">
        <v>6</v>
      </c>
      <c r="FA53">
        <v>11</v>
      </c>
      <c r="FC53" s="52">
        <f>SUM(CALCULATION!DM53:DN53)</f>
        <v>16</v>
      </c>
      <c r="FD53">
        <v>2</v>
      </c>
      <c r="FE53">
        <v>2</v>
      </c>
      <c r="FG53" s="52">
        <f>SUM(CALCULATION!DG53:DI53)</f>
        <v>89</v>
      </c>
      <c r="FH53">
        <v>2</v>
      </c>
      <c r="FI53">
        <v>10</v>
      </c>
      <c r="FK53" s="52">
        <f>SUM(CALCULATION!DD53:DE53)</f>
        <v>11</v>
      </c>
      <c r="FL53">
        <v>3</v>
      </c>
      <c r="FM53">
        <v>5</v>
      </c>
      <c r="FO53" s="54">
        <f>SUM(CALCULATION!DW53:DY53)</f>
        <v>118</v>
      </c>
      <c r="FP53" s="50">
        <v>8</v>
      </c>
      <c r="FQ53" s="50">
        <v>14</v>
      </c>
      <c r="FR53" s="50">
        <v>14</v>
      </c>
      <c r="FT53" s="54">
        <f>SUM(CALCULATION!EA53:EC53)</f>
        <v>56</v>
      </c>
      <c r="FU53" s="50">
        <v>4</v>
      </c>
      <c r="FV53" s="50">
        <v>6</v>
      </c>
      <c r="FW53" s="50">
        <v>4</v>
      </c>
      <c r="FY53" s="54">
        <f>SUM(CALCULATION!EE53:EG53)</f>
        <v>90</v>
      </c>
      <c r="FZ53" s="50">
        <v>7</v>
      </c>
      <c r="GA53" s="50">
        <v>15</v>
      </c>
      <c r="GD53" s="54">
        <f>SUM(CALCULATION!EI53:EK53)</f>
        <v>24</v>
      </c>
      <c r="GE53" s="50">
        <v>4</v>
      </c>
      <c r="GF53" s="50">
        <v>6</v>
      </c>
      <c r="GG53" s="50">
        <v>5</v>
      </c>
      <c r="GI53" s="54">
        <f>SUM(CALCULATION!EM53:EO53)</f>
        <v>117</v>
      </c>
      <c r="GJ53" s="50">
        <v>13</v>
      </c>
      <c r="GK53" s="50">
        <v>16</v>
      </c>
      <c r="GL53" s="50">
        <v>17</v>
      </c>
      <c r="GN53" s="54">
        <f>SUM(CALCULATION!EQ53:ES53)</f>
        <v>112</v>
      </c>
      <c r="GO53" s="50">
        <v>12</v>
      </c>
      <c r="GP53" s="50">
        <v>12</v>
      </c>
      <c r="GQ53" s="50">
        <v>8</v>
      </c>
      <c r="GS53" s="54">
        <f>SUM(CALCULATION!EU53:EW53)</f>
        <v>24</v>
      </c>
      <c r="GT53" s="50">
        <v>2</v>
      </c>
      <c r="GU53" s="50">
        <v>24</v>
      </c>
      <c r="GV53" s="50">
        <v>4</v>
      </c>
      <c r="GX53" s="54">
        <f>SUM(CALCULATION!EY53:FA53)</f>
        <v>102</v>
      </c>
      <c r="GY53" s="50">
        <v>5</v>
      </c>
      <c r="GZ53" s="50">
        <v>7</v>
      </c>
      <c r="HA53" s="50">
        <v>6</v>
      </c>
      <c r="HC53" s="54">
        <f>SUM(CALCULATION!FC53:FE53)</f>
        <v>20</v>
      </c>
      <c r="HD53" s="50">
        <v>1</v>
      </c>
      <c r="HE53" s="50">
        <v>3</v>
      </c>
      <c r="HF53" s="50">
        <v>4</v>
      </c>
      <c r="HH53" s="54">
        <f>SUM(CALCULATION!FG53:FI53)</f>
        <v>101</v>
      </c>
      <c r="HI53" s="50">
        <v>10</v>
      </c>
      <c r="HJ53" s="50">
        <v>16</v>
      </c>
      <c r="HK53" s="50">
        <v>6</v>
      </c>
      <c r="HM53" s="54">
        <f>SUM(CALCULATION!FK53:FM53)</f>
        <v>19</v>
      </c>
      <c r="HN53" s="50">
        <v>1</v>
      </c>
      <c r="HO53" s="50">
        <v>2</v>
      </c>
      <c r="HP53" s="50">
        <v>1</v>
      </c>
      <c r="HR53" s="20">
        <f>SUM(CALCULATION!FO53:FR53)</f>
        <v>154</v>
      </c>
      <c r="HS53" s="50">
        <v>7</v>
      </c>
      <c r="HU53" s="20">
        <f>SUM(CALCULATION!FT53:FW53)</f>
        <v>70</v>
      </c>
      <c r="HV53" s="50">
        <v>12</v>
      </c>
      <c r="HX53" s="20">
        <f>SUM(CALCULATION!FY53:GA53)</f>
        <v>112</v>
      </c>
      <c r="HY53" s="50">
        <v>12</v>
      </c>
      <c r="IA53" s="20">
        <f>SUM(CALCULATION!GD53:GG53)</f>
        <v>39</v>
      </c>
      <c r="IB53" s="50">
        <v>4</v>
      </c>
      <c r="ID53" s="20">
        <f>SUM(CALCULATION!GI53:GL53)</f>
        <v>163</v>
      </c>
      <c r="IE53" s="50">
        <v>5</v>
      </c>
      <c r="IG53" s="20">
        <f>SUM(CALCULATION!GN53:GQ53)</f>
        <v>144</v>
      </c>
      <c r="IH53" s="50">
        <v>8</v>
      </c>
      <c r="IJ53" s="20">
        <f>SUM(CALCULATION!GS53:GV53)</f>
        <v>54</v>
      </c>
      <c r="IK53" s="50">
        <v>6</v>
      </c>
      <c r="IM53" s="20">
        <f>SUM(CALCULATION!GX53:HA53)</f>
        <v>120</v>
      </c>
      <c r="IN53" s="50">
        <v>4</v>
      </c>
      <c r="IP53" s="20">
        <f>SUM(CALCULATION!HC53:HF53)</f>
        <v>28</v>
      </c>
      <c r="IQ53" s="50">
        <v>3</v>
      </c>
      <c r="IS53" s="20">
        <f>SUM(CALCULATION!HH53:HK53)</f>
        <v>133</v>
      </c>
      <c r="IT53" s="50">
        <v>11</v>
      </c>
      <c r="IV53" s="54">
        <f>SUM(CALCULATION!FK53:FM53)</f>
        <v>19</v>
      </c>
      <c r="IW53" s="50">
        <v>1</v>
      </c>
      <c r="IX53" s="50">
        <v>2</v>
      </c>
      <c r="IY53" s="50">
        <v>3</v>
      </c>
      <c r="IZ53" s="21">
        <v>4</v>
      </c>
      <c r="JB53" s="20">
        <f>SUM(CALCULATION!FT53:FW53)</f>
        <v>70</v>
      </c>
      <c r="JC53" s="55">
        <v>18</v>
      </c>
      <c r="JD53" s="56">
        <f t="shared" si="4"/>
        <v>88</v>
      </c>
      <c r="JF53" s="20">
        <f>SUM(CALCULATION!HH53:HK53)</f>
        <v>133</v>
      </c>
      <c r="JG53" s="55">
        <v>11</v>
      </c>
      <c r="JI53" s="20">
        <f>SUM(CALCULATION!HR53:HS53)</f>
        <v>161</v>
      </c>
      <c r="JJ53" s="50">
        <v>7</v>
      </c>
      <c r="JL53" s="20">
        <f>SUM(CALCULATION!HX53:HY53)</f>
        <v>124</v>
      </c>
      <c r="JM53" s="50">
        <v>4</v>
      </c>
      <c r="JO53" s="20">
        <f>SUM(CALCULATION!IA53:IB53)</f>
        <v>43</v>
      </c>
      <c r="JP53" s="50">
        <v>2</v>
      </c>
      <c r="JR53" s="20">
        <f>SUM(CALCULATION!ID53:IE53)</f>
        <v>168</v>
      </c>
      <c r="JS53" s="50">
        <v>3</v>
      </c>
      <c r="JU53" s="20">
        <f>SUM(CALCULATION!IG53:IH53)</f>
        <v>152</v>
      </c>
      <c r="JV53" s="50">
        <v>5</v>
      </c>
      <c r="JX53" s="56">
        <f>SUM(CALCULATION!JB53:JC53)</f>
        <v>88</v>
      </c>
      <c r="JY53" s="50">
        <v>0</v>
      </c>
      <c r="KA53" s="20">
        <f>SUM(CALCULATION!IJ53:IK53)</f>
        <v>60</v>
      </c>
      <c r="KB53" s="50">
        <v>2</v>
      </c>
      <c r="KD53" s="20">
        <f>SUM(CALCULATION!IM53:IN53)</f>
        <v>124</v>
      </c>
      <c r="KE53" s="50">
        <v>4</v>
      </c>
      <c r="KG53" s="20">
        <f>SUM(CALCULATION!IP53:IQ53)</f>
        <v>31</v>
      </c>
      <c r="KH53" s="50">
        <v>1</v>
      </c>
      <c r="KJ53" s="56">
        <f>SUM(CALCULATION!JF53:JG53)</f>
        <v>144</v>
      </c>
      <c r="KK53" s="50">
        <v>3</v>
      </c>
      <c r="KM53" s="20">
        <f>SUM(CALCULATION!IV53:IZ53)</f>
        <v>29</v>
      </c>
      <c r="KN53" s="50">
        <v>1</v>
      </c>
    </row>
    <row r="54" spans="1:300">
      <c r="A54">
        <v>10</v>
      </c>
      <c r="B54">
        <v>11</v>
      </c>
      <c r="C54" s="47">
        <v>11</v>
      </c>
      <c r="D54" s="47">
        <v>6</v>
      </c>
      <c r="H54">
        <v>2</v>
      </c>
      <c r="I54">
        <v>2</v>
      </c>
      <c r="J54">
        <v>15</v>
      </c>
      <c r="K54">
        <v>14</v>
      </c>
      <c r="M54">
        <v>2</v>
      </c>
      <c r="N54">
        <v>1</v>
      </c>
      <c r="O54">
        <v>4</v>
      </c>
      <c r="P54">
        <v>4</v>
      </c>
      <c r="R54" s="21">
        <v>70</v>
      </c>
      <c r="S54" s="47">
        <v>8</v>
      </c>
      <c r="T54" s="47">
        <v>6</v>
      </c>
      <c r="V54" s="21">
        <v>78</v>
      </c>
      <c r="W54" s="47">
        <v>7</v>
      </c>
      <c r="X54" s="47">
        <v>4</v>
      </c>
      <c r="Z54">
        <v>2</v>
      </c>
      <c r="AA54" s="47">
        <v>2</v>
      </c>
      <c r="AB54" s="47">
        <v>2</v>
      </c>
      <c r="AC54" s="47">
        <v>2</v>
      </c>
      <c r="AE54" s="21">
        <v>66</v>
      </c>
      <c r="AF54" s="47">
        <v>11</v>
      </c>
      <c r="AG54" s="47">
        <v>6</v>
      </c>
      <c r="AI54" s="47">
        <v>2</v>
      </c>
      <c r="AJ54" s="47"/>
      <c r="AK54" s="47">
        <v>1</v>
      </c>
      <c r="AL54" s="49">
        <v>2</v>
      </c>
      <c r="AM54" s="49">
        <v>2</v>
      </c>
      <c r="AN54" s="49">
        <v>4</v>
      </c>
      <c r="AO54" s="48">
        <v>1</v>
      </c>
      <c r="AQ54" s="21">
        <v>60</v>
      </c>
      <c r="AR54" s="47">
        <v>7</v>
      </c>
      <c r="AT54" s="21">
        <v>50</v>
      </c>
      <c r="AU54" s="47">
        <v>9</v>
      </c>
      <c r="AV54" s="47">
        <v>5</v>
      </c>
      <c r="AX54" s="21">
        <v>46</v>
      </c>
      <c r="AY54" s="47">
        <v>5</v>
      </c>
      <c r="AZ54" s="47">
        <v>2</v>
      </c>
      <c r="BC54">
        <v>2</v>
      </c>
      <c r="BD54">
        <v>1</v>
      </c>
      <c r="BE54">
        <v>4</v>
      </c>
      <c r="BF54">
        <v>5</v>
      </c>
      <c r="BH54" s="21">
        <v>73</v>
      </c>
      <c r="BI54" s="47">
        <v>8</v>
      </c>
      <c r="BJ54" s="47">
        <v>6</v>
      </c>
      <c r="BL54" s="21">
        <v>13</v>
      </c>
      <c r="BM54" s="47">
        <v>2</v>
      </c>
      <c r="BN54" s="47">
        <v>2</v>
      </c>
      <c r="BP54">
        <v>2</v>
      </c>
      <c r="BQ54">
        <v>1</v>
      </c>
      <c r="BR54">
        <v>4</v>
      </c>
      <c r="BS54">
        <v>5</v>
      </c>
      <c r="BU54" s="21">
        <v>60</v>
      </c>
      <c r="BV54" s="47">
        <v>8</v>
      </c>
      <c r="BW54" s="47">
        <v>6</v>
      </c>
      <c r="BY54" s="50">
        <f>SUM(CALCULATION!BH54:BJ54)</f>
        <v>87</v>
      </c>
      <c r="BZ54">
        <v>13</v>
      </c>
      <c r="CA54">
        <v>15</v>
      </c>
      <c r="CC54" s="50">
        <f>SUM(CALCULATION!AE54:AG54)</f>
        <v>83</v>
      </c>
      <c r="CD54">
        <v>11</v>
      </c>
      <c r="CE54">
        <v>15</v>
      </c>
      <c r="CG54" s="50">
        <f>SUM(CALCULATION!BL54:BN54)</f>
        <v>17</v>
      </c>
      <c r="CH54">
        <v>1</v>
      </c>
      <c r="CI54" s="47">
        <v>6</v>
      </c>
      <c r="CJ54">
        <f t="shared" si="3"/>
        <v>7</v>
      </c>
      <c r="CL54" s="50">
        <f>SUM(CALCULATION!R54:T54)</f>
        <v>84</v>
      </c>
      <c r="CM54">
        <v>12</v>
      </c>
      <c r="CN54">
        <v>20</v>
      </c>
      <c r="CP54" s="50">
        <v>68</v>
      </c>
      <c r="CQ54">
        <v>20</v>
      </c>
      <c r="CR54">
        <v>16</v>
      </c>
      <c r="CT54" s="50">
        <f>SUM(CALCULATION!BP54:BS54)</f>
        <v>12</v>
      </c>
      <c r="CU54">
        <v>7</v>
      </c>
      <c r="CW54" s="50">
        <f>SUM(CALCULATION!BU54:BW54)</f>
        <v>74</v>
      </c>
      <c r="CX54">
        <v>15</v>
      </c>
      <c r="CY54">
        <v>11</v>
      </c>
      <c r="DA54" s="50">
        <f>SUM(CALCULATION!AX54:AZ54)</f>
        <v>53</v>
      </c>
      <c r="DB54">
        <v>8</v>
      </c>
      <c r="DD54" s="50">
        <f>SUM(CALCULATION!Z54:AC54)</f>
        <v>8</v>
      </c>
      <c r="DE54">
        <v>3</v>
      </c>
      <c r="DG54" s="50">
        <f>SUM(CALCULATION!V54:X54)</f>
        <v>89</v>
      </c>
      <c r="DH54" s="51">
        <v>17</v>
      </c>
      <c r="DI54" s="51">
        <v>13</v>
      </c>
      <c r="DM54" s="50">
        <f>SUM(CALCULATION!AI54:AO54)</f>
        <v>12</v>
      </c>
      <c r="DN54">
        <v>5</v>
      </c>
      <c r="DP54" s="50">
        <f>SUM(CALCULATION!CG54:CJ54)</f>
        <v>31</v>
      </c>
      <c r="DS54" s="50">
        <f>SUM(CALCULATION!BL54:BN54)</f>
        <v>17</v>
      </c>
      <c r="DT54">
        <v>1</v>
      </c>
      <c r="DU54">
        <v>6</v>
      </c>
      <c r="DW54" s="52">
        <f>SUM(CALCULATION!CP54:CR54)</f>
        <v>104</v>
      </c>
      <c r="DX54">
        <v>26</v>
      </c>
      <c r="DY54">
        <v>24</v>
      </c>
      <c r="EA54" s="52">
        <f>SUM(CALCULATION!DA54:DB54)</f>
        <v>61</v>
      </c>
      <c r="EB54">
        <v>6</v>
      </c>
      <c r="EC54">
        <v>6</v>
      </c>
      <c r="EE54" s="52">
        <f>SUM(CALCULATION!CW54:CY54)</f>
        <v>100</v>
      </c>
      <c r="EF54">
        <v>16</v>
      </c>
      <c r="EG54">
        <v>10</v>
      </c>
      <c r="EI54" s="52">
        <f>SUM(CALCULATION!CT54:CU54)</f>
        <v>19</v>
      </c>
      <c r="EJ54">
        <v>2</v>
      </c>
      <c r="EK54">
        <v>6</v>
      </c>
      <c r="EM54" s="52">
        <f>SUM(CALCULATION!CL54:CN54)</f>
        <v>116</v>
      </c>
      <c r="EN54">
        <v>27</v>
      </c>
      <c r="EO54">
        <v>20</v>
      </c>
      <c r="EQ54" s="52">
        <f>SUM(CALCULATION!BY54:CA54)</f>
        <v>115</v>
      </c>
      <c r="ER54">
        <v>20</v>
      </c>
      <c r="ES54">
        <v>15</v>
      </c>
      <c r="EU54" s="53">
        <f>SUM(CALCULATION!DS54:DU54)</f>
        <v>24</v>
      </c>
      <c r="EV54">
        <v>8</v>
      </c>
      <c r="EW54">
        <v>4</v>
      </c>
      <c r="EY54" s="52">
        <f>SUM(CALCULATION!CC54:CE54)</f>
        <v>109</v>
      </c>
      <c r="EZ54">
        <v>22</v>
      </c>
      <c r="FA54">
        <v>15</v>
      </c>
      <c r="FC54" s="52">
        <f>SUM(CALCULATION!DM54:DN54)</f>
        <v>17</v>
      </c>
      <c r="FD54">
        <v>5</v>
      </c>
      <c r="FE54">
        <v>3</v>
      </c>
      <c r="FG54" s="52">
        <f>SUM(CALCULATION!DG54:DI54)</f>
        <v>119</v>
      </c>
      <c r="FH54">
        <v>14</v>
      </c>
      <c r="FI54">
        <v>12</v>
      </c>
      <c r="FK54" s="52">
        <f>SUM(CALCULATION!DD54:DE54)</f>
        <v>11</v>
      </c>
      <c r="FL54">
        <v>9</v>
      </c>
      <c r="FM54">
        <v>5</v>
      </c>
      <c r="FO54" s="54">
        <f>SUM(CALCULATION!DW54:DY54)</f>
        <v>154</v>
      </c>
      <c r="FP54" s="50">
        <v>8</v>
      </c>
      <c r="FQ54" s="50">
        <v>16</v>
      </c>
      <c r="FR54" s="50">
        <v>16</v>
      </c>
      <c r="FT54" s="54">
        <f>SUM(CALCULATION!EA54:EC54)</f>
        <v>73</v>
      </c>
      <c r="FU54" s="50">
        <v>4</v>
      </c>
      <c r="FV54" s="50">
        <v>6</v>
      </c>
      <c r="FW54" s="50">
        <v>4</v>
      </c>
      <c r="FY54" s="54">
        <f>SUM(CALCULATION!EE54:EG54)</f>
        <v>126</v>
      </c>
      <c r="FZ54" s="50">
        <v>8</v>
      </c>
      <c r="GA54" s="50">
        <v>14</v>
      </c>
      <c r="GD54" s="54">
        <f>SUM(CALCULATION!EI54:EK54)</f>
        <v>27</v>
      </c>
      <c r="GE54" s="50">
        <v>4</v>
      </c>
      <c r="GF54" s="50">
        <v>6</v>
      </c>
      <c r="GG54" s="50">
        <v>7</v>
      </c>
      <c r="GI54" s="54">
        <f>SUM(CALCULATION!EM54:EO54)</f>
        <v>163</v>
      </c>
      <c r="GJ54" s="50">
        <v>16</v>
      </c>
      <c r="GK54" s="50">
        <v>22</v>
      </c>
      <c r="GL54" s="50">
        <v>13</v>
      </c>
      <c r="GN54" s="54">
        <f>SUM(CALCULATION!EQ54:ES54)</f>
        <v>150</v>
      </c>
      <c r="GO54" s="50">
        <v>12</v>
      </c>
      <c r="GP54" s="50">
        <v>14</v>
      </c>
      <c r="GQ54" s="50">
        <v>10</v>
      </c>
      <c r="GS54" s="54">
        <f>SUM(CALCULATION!EU54:EW54)</f>
        <v>36</v>
      </c>
      <c r="GT54" s="50">
        <v>2</v>
      </c>
      <c r="GU54" s="50">
        <v>24</v>
      </c>
      <c r="GV54" s="50">
        <v>4</v>
      </c>
      <c r="GX54" s="54">
        <f>SUM(CALCULATION!EY54:FA54)</f>
        <v>146</v>
      </c>
      <c r="GY54" s="50">
        <v>6</v>
      </c>
      <c r="GZ54" s="50">
        <v>8</v>
      </c>
      <c r="HA54" s="50">
        <v>7</v>
      </c>
      <c r="HC54" s="54">
        <f>SUM(CALCULATION!FC54:FE54)</f>
        <v>25</v>
      </c>
      <c r="HD54" s="50">
        <v>2</v>
      </c>
      <c r="HE54" s="50">
        <v>4</v>
      </c>
      <c r="HF54" s="50">
        <v>3</v>
      </c>
      <c r="HH54" s="54">
        <f>SUM(CALCULATION!FG54:FI54)</f>
        <v>145</v>
      </c>
      <c r="HI54" s="50">
        <v>10</v>
      </c>
      <c r="HJ54" s="50">
        <v>16</v>
      </c>
      <c r="HK54" s="50">
        <v>8</v>
      </c>
      <c r="HM54" s="54">
        <f>SUM(CALCULATION!FK54:FM54)</f>
        <v>25</v>
      </c>
      <c r="HN54" s="50">
        <v>1</v>
      </c>
      <c r="HO54" s="50">
        <v>2</v>
      </c>
      <c r="HP54" s="50">
        <v>1</v>
      </c>
      <c r="HR54" s="20">
        <f>SUM(CALCULATION!FO54:FR54)</f>
        <v>194</v>
      </c>
      <c r="HS54" s="50">
        <v>9</v>
      </c>
      <c r="HU54" s="20">
        <f>SUM(CALCULATION!FT54:FW54)</f>
        <v>87</v>
      </c>
      <c r="HV54" s="50">
        <v>16</v>
      </c>
      <c r="HX54" s="20">
        <f>SUM(CALCULATION!FY54:GA54)</f>
        <v>148</v>
      </c>
      <c r="HY54" s="50">
        <v>16</v>
      </c>
      <c r="IA54" s="20">
        <f>SUM(CALCULATION!GD54:GG54)</f>
        <v>44</v>
      </c>
      <c r="IB54" s="50">
        <v>6</v>
      </c>
      <c r="ID54" s="20">
        <f>SUM(CALCULATION!GI54:GL54)</f>
        <v>214</v>
      </c>
      <c r="IE54" s="50">
        <v>11</v>
      </c>
      <c r="IG54" s="20">
        <f>SUM(CALCULATION!GN54:GQ54)</f>
        <v>186</v>
      </c>
      <c r="IH54" s="50">
        <v>12</v>
      </c>
      <c r="IJ54" s="20">
        <f>SUM(CALCULATION!GS54:GV54)</f>
        <v>66</v>
      </c>
      <c r="IK54" s="50">
        <v>6</v>
      </c>
      <c r="IM54" s="20">
        <f>SUM(CALCULATION!GX54:HA54)</f>
        <v>167</v>
      </c>
      <c r="IN54" s="50">
        <v>9</v>
      </c>
      <c r="IP54" s="20">
        <f>SUM(CALCULATION!HC54:HF54)</f>
        <v>34</v>
      </c>
      <c r="IQ54" s="50">
        <v>3</v>
      </c>
      <c r="IS54" s="20">
        <f>SUM(CALCULATION!HH54:HK54)</f>
        <v>179</v>
      </c>
      <c r="IT54" s="50">
        <v>13</v>
      </c>
      <c r="IV54" s="54">
        <f>SUM(CALCULATION!FK54:FM54)</f>
        <v>25</v>
      </c>
      <c r="IW54" s="50">
        <v>1</v>
      </c>
      <c r="IX54" s="50">
        <v>2</v>
      </c>
      <c r="IY54" s="50">
        <v>3</v>
      </c>
      <c r="IZ54" s="21">
        <v>4</v>
      </c>
      <c r="JB54" s="20">
        <f>SUM(CALCULATION!FT54:FW54)</f>
        <v>87</v>
      </c>
      <c r="JC54" s="55">
        <v>22</v>
      </c>
      <c r="JD54" s="56">
        <f t="shared" si="4"/>
        <v>109</v>
      </c>
      <c r="JF54" s="20">
        <f>SUM(CALCULATION!HH54:HK54)</f>
        <v>179</v>
      </c>
      <c r="JG54" s="55">
        <v>13</v>
      </c>
      <c r="JI54" s="20">
        <f>SUM(CALCULATION!HR54:HS54)</f>
        <v>203</v>
      </c>
      <c r="JJ54" s="50">
        <v>5</v>
      </c>
      <c r="JL54" s="20">
        <f>SUM(CALCULATION!HX54:HY54)</f>
        <v>164</v>
      </c>
      <c r="JM54" s="50">
        <v>2</v>
      </c>
      <c r="JO54" s="20">
        <f>SUM(CALCULATION!IA54:IB54)</f>
        <v>50</v>
      </c>
      <c r="JP54" s="50">
        <v>0</v>
      </c>
      <c r="JR54" s="20">
        <f>SUM(CALCULATION!ID54:IE54)</f>
        <v>225</v>
      </c>
      <c r="JS54" s="50">
        <v>5</v>
      </c>
      <c r="JU54" s="20">
        <f>SUM(CALCULATION!IG54:IH54)</f>
        <v>198</v>
      </c>
      <c r="JV54" s="50">
        <v>6</v>
      </c>
      <c r="JX54" s="56">
        <f>SUM(CALCULATION!JB54:JC54)</f>
        <v>109</v>
      </c>
      <c r="JY54" s="50">
        <v>3</v>
      </c>
      <c r="KA54" s="20">
        <f>SUM(CALCULATION!IJ54:IK54)</f>
        <v>72</v>
      </c>
      <c r="KB54" s="50">
        <v>4</v>
      </c>
      <c r="KD54" s="20">
        <f>SUM(CALCULATION!IM54:IN54)</f>
        <v>176</v>
      </c>
      <c r="KE54" s="50">
        <v>5</v>
      </c>
      <c r="KG54" s="20">
        <f>SUM(CALCULATION!IP54:IQ54)</f>
        <v>37</v>
      </c>
      <c r="KH54" s="50">
        <v>1</v>
      </c>
      <c r="KJ54" s="56">
        <f>SUM(CALCULATION!JF54:JG54)</f>
        <v>192</v>
      </c>
      <c r="KK54" s="50">
        <v>4</v>
      </c>
      <c r="KM54" s="20">
        <f>SUM(CALCULATION!IV54:IZ54)</f>
        <v>35</v>
      </c>
      <c r="KN54" s="50">
        <v>1</v>
      </c>
    </row>
    <row r="55" spans="1:300">
      <c r="A55">
        <v>14</v>
      </c>
      <c r="B55">
        <v>7</v>
      </c>
      <c r="C55" s="47">
        <v>10</v>
      </c>
      <c r="D55" s="47">
        <v>5</v>
      </c>
      <c r="H55">
        <v>2</v>
      </c>
      <c r="I55">
        <v>3</v>
      </c>
      <c r="J55">
        <v>13</v>
      </c>
      <c r="K55">
        <v>14</v>
      </c>
      <c r="M55">
        <v>1</v>
      </c>
      <c r="N55">
        <v>2</v>
      </c>
      <c r="O55">
        <v>4</v>
      </c>
      <c r="P55">
        <v>4</v>
      </c>
      <c r="R55" s="21">
        <v>63</v>
      </c>
      <c r="S55" s="47">
        <v>8</v>
      </c>
      <c r="T55" s="47">
        <v>5</v>
      </c>
      <c r="V55" s="21">
        <v>79</v>
      </c>
      <c r="W55" s="47">
        <v>7</v>
      </c>
      <c r="X55" s="47">
        <v>3</v>
      </c>
      <c r="Z55">
        <v>2</v>
      </c>
      <c r="AA55" s="47">
        <v>2</v>
      </c>
      <c r="AB55" s="47">
        <v>2</v>
      </c>
      <c r="AC55" s="47">
        <v>1</v>
      </c>
      <c r="AE55" s="21">
        <v>59</v>
      </c>
      <c r="AF55" s="47">
        <v>11</v>
      </c>
      <c r="AG55" s="47">
        <v>6</v>
      </c>
      <c r="AI55" s="47">
        <v>3</v>
      </c>
      <c r="AJ55" s="47"/>
      <c r="AK55" s="47">
        <v>0</v>
      </c>
      <c r="AL55" s="49">
        <v>3</v>
      </c>
      <c r="AM55" s="49">
        <v>2</v>
      </c>
      <c r="AN55" s="49">
        <v>4</v>
      </c>
      <c r="AO55" s="48">
        <v>1</v>
      </c>
      <c r="AQ55" s="21">
        <v>57</v>
      </c>
      <c r="AR55" s="47">
        <v>7</v>
      </c>
      <c r="AT55" s="21">
        <v>48</v>
      </c>
      <c r="AU55" s="47">
        <v>9</v>
      </c>
      <c r="AV55" s="47">
        <v>5</v>
      </c>
      <c r="AX55" s="21">
        <v>44</v>
      </c>
      <c r="AY55" s="47">
        <v>5</v>
      </c>
      <c r="AZ55" s="47">
        <v>2</v>
      </c>
      <c r="BC55">
        <v>1</v>
      </c>
      <c r="BD55">
        <v>2</v>
      </c>
      <c r="BE55">
        <v>4</v>
      </c>
      <c r="BF55">
        <v>5</v>
      </c>
      <c r="BH55" s="21">
        <v>74</v>
      </c>
      <c r="BI55" s="47">
        <v>8</v>
      </c>
      <c r="BJ55" s="47">
        <v>5</v>
      </c>
      <c r="BL55" s="21">
        <v>9</v>
      </c>
      <c r="BM55" s="47">
        <v>2</v>
      </c>
      <c r="BN55" s="47">
        <v>2</v>
      </c>
      <c r="BP55">
        <v>1</v>
      </c>
      <c r="BQ55">
        <v>2</v>
      </c>
      <c r="BR55">
        <v>4</v>
      </c>
      <c r="BS55">
        <v>5</v>
      </c>
      <c r="BU55" s="21">
        <v>57</v>
      </c>
      <c r="BV55" s="47">
        <v>8</v>
      </c>
      <c r="BW55" s="47">
        <v>6</v>
      </c>
      <c r="BY55" s="50">
        <f>SUM(CALCULATION!BH55:BJ55)</f>
        <v>87</v>
      </c>
      <c r="BZ55">
        <v>12</v>
      </c>
      <c r="CA55">
        <v>14</v>
      </c>
      <c r="CC55" s="50">
        <f>SUM(CALCULATION!AE55:AG55)</f>
        <v>76</v>
      </c>
      <c r="CD55">
        <v>11</v>
      </c>
      <c r="CE55">
        <v>14</v>
      </c>
      <c r="CG55" s="50">
        <f>SUM(CALCULATION!BL55:BN55)</f>
        <v>13</v>
      </c>
      <c r="CH55">
        <v>1</v>
      </c>
      <c r="CI55" s="47">
        <v>6</v>
      </c>
      <c r="CJ55">
        <f t="shared" si="3"/>
        <v>7</v>
      </c>
      <c r="CL55" s="50">
        <f>SUM(CALCULATION!R55:T55)</f>
        <v>76</v>
      </c>
      <c r="CM55">
        <v>12</v>
      </c>
      <c r="CN55">
        <v>19</v>
      </c>
      <c r="CP55" s="50">
        <f>SUM(CALCULATION!AT55:AV55)</f>
        <v>62</v>
      </c>
      <c r="CQ55">
        <v>20</v>
      </c>
      <c r="CR55">
        <v>16</v>
      </c>
      <c r="CT55" s="50">
        <f>SUM(CALCULATION!BP55:BS55)</f>
        <v>12</v>
      </c>
      <c r="CU55">
        <v>7</v>
      </c>
      <c r="CW55" s="50">
        <f>SUM(CALCULATION!BU55:BW55)</f>
        <v>71</v>
      </c>
      <c r="CX55">
        <v>15</v>
      </c>
      <c r="CY55">
        <v>11</v>
      </c>
      <c r="DA55" s="50">
        <f>SUM(CALCULATION!AX55:AZ55)</f>
        <v>51</v>
      </c>
      <c r="DB55">
        <v>8</v>
      </c>
      <c r="DD55" s="50">
        <f>SUM(CALCULATION!Z55:AC55)</f>
        <v>7</v>
      </c>
      <c r="DE55">
        <v>3</v>
      </c>
      <c r="DG55" s="50">
        <f>SUM(CALCULATION!V55:X55)</f>
        <v>89</v>
      </c>
      <c r="DH55" s="51">
        <v>17</v>
      </c>
      <c r="DI55" s="51">
        <v>13</v>
      </c>
      <c r="DM55" s="50">
        <f>SUM(CALCULATION!AI55:AO55)</f>
        <v>13</v>
      </c>
      <c r="DN55">
        <v>5</v>
      </c>
      <c r="DP55" s="50">
        <f>SUM(CALCULATION!CG55:CJ55)</f>
        <v>27</v>
      </c>
      <c r="DS55" s="50">
        <f>SUM(CALCULATION!BL55:BN55)</f>
        <v>13</v>
      </c>
      <c r="DT55">
        <v>1</v>
      </c>
      <c r="DU55">
        <v>6</v>
      </c>
      <c r="DW55" s="52">
        <f>SUM(CALCULATION!CP55:CR55)</f>
        <v>98</v>
      </c>
      <c r="DX55">
        <v>21</v>
      </c>
      <c r="DY55">
        <v>23</v>
      </c>
      <c r="EA55" s="52">
        <f>SUM(CALCULATION!DA55:DB55)</f>
        <v>59</v>
      </c>
      <c r="EB55">
        <v>6</v>
      </c>
      <c r="EC55">
        <v>6</v>
      </c>
      <c r="EE55" s="52">
        <f>SUM(CALCULATION!CW55:CY55)</f>
        <v>97</v>
      </c>
      <c r="EF55">
        <v>14</v>
      </c>
      <c r="EG55">
        <v>10</v>
      </c>
      <c r="EI55" s="52">
        <f>SUM(CALCULATION!CT55:CU55)</f>
        <v>19</v>
      </c>
      <c r="EJ55">
        <v>4</v>
      </c>
      <c r="EK55">
        <v>6</v>
      </c>
      <c r="EM55" s="52">
        <f>SUM(CALCULATION!CL55:CN55)</f>
        <v>107</v>
      </c>
      <c r="EN55">
        <v>22</v>
      </c>
      <c r="EO55">
        <v>22</v>
      </c>
      <c r="EQ55" s="52">
        <f>SUM(CALCULATION!BY55:CA55)</f>
        <v>113</v>
      </c>
      <c r="ER55">
        <v>17</v>
      </c>
      <c r="ES55">
        <v>15</v>
      </c>
      <c r="EU55" s="53">
        <f>SUM(CALCULATION!DS55:DU55)</f>
        <v>20</v>
      </c>
      <c r="EV55">
        <v>8</v>
      </c>
      <c r="EW55">
        <v>6</v>
      </c>
      <c r="EY55" s="52">
        <f>SUM(CALCULATION!CC55:CE55)</f>
        <v>101</v>
      </c>
      <c r="EZ55">
        <v>16</v>
      </c>
      <c r="FA55">
        <v>14</v>
      </c>
      <c r="FC55" s="52">
        <f>SUM(CALCULATION!DM55:DN55)</f>
        <v>18</v>
      </c>
      <c r="FD55">
        <v>4</v>
      </c>
      <c r="FE55">
        <v>3</v>
      </c>
      <c r="FG55" s="52">
        <f>SUM(CALCULATION!DG55:DI55)</f>
        <v>119</v>
      </c>
      <c r="FH55">
        <v>11</v>
      </c>
      <c r="FI55">
        <v>13</v>
      </c>
      <c r="FK55" s="52">
        <f>SUM(CALCULATION!DD55:DE55)</f>
        <v>10</v>
      </c>
      <c r="FL55">
        <v>6</v>
      </c>
      <c r="FM55">
        <v>5</v>
      </c>
      <c r="FO55" s="54">
        <f>SUM(CALCULATION!DW55:DY55)</f>
        <v>142</v>
      </c>
      <c r="FP55" s="50">
        <v>8</v>
      </c>
      <c r="FQ55" s="50">
        <v>15</v>
      </c>
      <c r="FR55" s="50">
        <v>15</v>
      </c>
      <c r="FT55" s="54">
        <f>SUM(CALCULATION!EA55:EC55)</f>
        <v>71</v>
      </c>
      <c r="FU55" s="50">
        <v>4</v>
      </c>
      <c r="FV55" s="50">
        <v>6</v>
      </c>
      <c r="FW55" s="50">
        <v>2</v>
      </c>
      <c r="FY55" s="54">
        <f>SUM(CALCULATION!EE55:EG55)</f>
        <v>121</v>
      </c>
      <c r="FZ55" s="50">
        <v>8</v>
      </c>
      <c r="GA55" s="50">
        <v>15</v>
      </c>
      <c r="GD55" s="54">
        <f>SUM(CALCULATION!EI55:EK55)</f>
        <v>29</v>
      </c>
      <c r="GE55" s="50">
        <v>4</v>
      </c>
      <c r="GF55" s="50">
        <v>6</v>
      </c>
      <c r="GG55" s="50">
        <v>7</v>
      </c>
      <c r="GI55" s="54">
        <f>SUM(CALCULATION!EM55:EO55)</f>
        <v>151</v>
      </c>
      <c r="GJ55" s="50">
        <v>16</v>
      </c>
      <c r="GK55" s="50">
        <v>20</v>
      </c>
      <c r="GL55" s="50">
        <v>8</v>
      </c>
      <c r="GN55" s="54">
        <f>SUM(CALCULATION!EQ55:ES55)</f>
        <v>145</v>
      </c>
      <c r="GO55" s="50">
        <v>13</v>
      </c>
      <c r="GP55" s="50">
        <v>13</v>
      </c>
      <c r="GQ55" s="50">
        <v>7</v>
      </c>
      <c r="GS55" s="54">
        <f>SUM(CALCULATION!EU55:EW55)</f>
        <v>34</v>
      </c>
      <c r="GT55" s="50">
        <v>2</v>
      </c>
      <c r="GU55" s="50">
        <v>24</v>
      </c>
      <c r="GV55" s="50">
        <v>4</v>
      </c>
      <c r="GX55" s="54">
        <f>SUM(CALCULATION!EY55:FA55)</f>
        <v>131</v>
      </c>
      <c r="GY55" s="50">
        <v>6</v>
      </c>
      <c r="GZ55" s="50">
        <v>8</v>
      </c>
      <c r="HA55" s="50">
        <v>4</v>
      </c>
      <c r="HC55" s="54">
        <f>SUM(CALCULATION!FC55:FE55)</f>
        <v>25</v>
      </c>
      <c r="HD55" s="50">
        <v>2</v>
      </c>
      <c r="HE55" s="50">
        <v>4</v>
      </c>
      <c r="HF55" s="50">
        <v>1</v>
      </c>
      <c r="HH55" s="54">
        <f>SUM(CALCULATION!FG55:FI55)</f>
        <v>143</v>
      </c>
      <c r="HI55" s="50">
        <v>10</v>
      </c>
      <c r="HJ55" s="50">
        <v>14</v>
      </c>
      <c r="HK55" s="50">
        <v>5</v>
      </c>
      <c r="HM55" s="54">
        <f>SUM(CALCULATION!FK55:FM55)</f>
        <v>21</v>
      </c>
      <c r="HN55" s="50">
        <v>1</v>
      </c>
      <c r="HO55" s="50">
        <v>1</v>
      </c>
      <c r="HP55" s="50">
        <v>0</v>
      </c>
      <c r="HR55" s="20">
        <f>SUM(CALCULATION!FO55:FR55)</f>
        <v>180</v>
      </c>
      <c r="HS55" s="50">
        <v>8</v>
      </c>
      <c r="HU55" s="20">
        <f>SUM(CALCULATION!FT55:FW55)</f>
        <v>83</v>
      </c>
      <c r="HV55" s="50">
        <v>16</v>
      </c>
      <c r="HX55" s="20">
        <f>SUM(CALCULATION!FY55:GA55)</f>
        <v>144</v>
      </c>
      <c r="HY55" s="50">
        <v>16</v>
      </c>
      <c r="IA55" s="20">
        <f>SUM(CALCULATION!GD55:GG55)</f>
        <v>46</v>
      </c>
      <c r="IB55" s="50">
        <v>6</v>
      </c>
      <c r="ID55" s="20">
        <f>SUM(CALCULATION!GI55:GL55)</f>
        <v>195</v>
      </c>
      <c r="IE55" s="50">
        <v>10</v>
      </c>
      <c r="IG55" s="20">
        <f>SUM(CALCULATION!GN55:GQ55)</f>
        <v>178</v>
      </c>
      <c r="IH55" s="50">
        <v>9</v>
      </c>
      <c r="IJ55" s="20">
        <f>SUM(CALCULATION!GS55:GV55)</f>
        <v>64</v>
      </c>
      <c r="IK55" s="50">
        <v>6</v>
      </c>
      <c r="IM55" s="20">
        <f>SUM(CALCULATION!GX55:HA55)</f>
        <v>149</v>
      </c>
      <c r="IN55" s="50">
        <v>7</v>
      </c>
      <c r="IP55" s="20">
        <f>SUM(CALCULATION!HC55:HF55)</f>
        <v>32</v>
      </c>
      <c r="IQ55" s="50">
        <v>2</v>
      </c>
      <c r="IS55" s="20">
        <f>SUM(CALCULATION!HH55:HK55)</f>
        <v>172</v>
      </c>
      <c r="IT55" s="50">
        <v>11</v>
      </c>
      <c r="IV55" s="54">
        <f>SUM(CALCULATION!FK55:FM55)</f>
        <v>21</v>
      </c>
      <c r="IW55" s="50">
        <v>1</v>
      </c>
      <c r="IX55" s="50">
        <v>1</v>
      </c>
      <c r="IY55" s="50">
        <v>2</v>
      </c>
      <c r="IZ55" s="21">
        <v>4</v>
      </c>
      <c r="JB55" s="20">
        <f>SUM(CALCULATION!FT55:FW55)</f>
        <v>83</v>
      </c>
      <c r="JC55" s="55">
        <v>22</v>
      </c>
      <c r="JD55" s="56">
        <f t="shared" si="4"/>
        <v>105</v>
      </c>
      <c r="JF55" s="20">
        <f>SUM(CALCULATION!HH55:HK55)</f>
        <v>172</v>
      </c>
      <c r="JG55" s="55">
        <v>11</v>
      </c>
      <c r="JI55" s="20">
        <f>SUM(CALCULATION!HR55:HS55)</f>
        <v>188</v>
      </c>
      <c r="JJ55" s="50">
        <v>7</v>
      </c>
      <c r="JL55" s="20">
        <f>SUM(CALCULATION!HX55:HY55)</f>
        <v>160</v>
      </c>
      <c r="JM55" s="50">
        <v>3</v>
      </c>
      <c r="JO55" s="20">
        <f>SUM(CALCULATION!IA55:IB55)</f>
        <v>52</v>
      </c>
      <c r="JP55" s="50">
        <v>0</v>
      </c>
      <c r="JR55" s="20">
        <f>SUM(CALCULATION!ID55:IE55)</f>
        <v>205</v>
      </c>
      <c r="JS55" s="50">
        <v>1</v>
      </c>
      <c r="JU55" s="20">
        <f>SUM(CALCULATION!IG55:IH55)</f>
        <v>187</v>
      </c>
      <c r="JV55" s="50">
        <v>6</v>
      </c>
      <c r="JX55" s="56">
        <f>SUM(CALCULATION!JB55:JC55)</f>
        <v>105</v>
      </c>
      <c r="JY55" s="50">
        <v>3</v>
      </c>
      <c r="KA55" s="20">
        <f>SUM(CALCULATION!IJ55:IK55)</f>
        <v>70</v>
      </c>
      <c r="KB55" s="50">
        <v>4</v>
      </c>
      <c r="KD55" s="20">
        <f>SUM(CALCULATION!IM55:IN55)</f>
        <v>156</v>
      </c>
      <c r="KE55" s="50">
        <v>4</v>
      </c>
      <c r="KG55" s="20">
        <f>SUM(CALCULATION!IP55:IQ55)</f>
        <v>34</v>
      </c>
      <c r="KH55" s="50">
        <v>1</v>
      </c>
      <c r="KJ55" s="56">
        <f>SUM(CALCULATION!JF55:JG55)</f>
        <v>183</v>
      </c>
      <c r="KK55" s="50">
        <v>4</v>
      </c>
      <c r="KM55" s="20">
        <f>SUM(CALCULATION!IV55:IZ55)</f>
        <v>29</v>
      </c>
      <c r="KN55" s="50">
        <v>1</v>
      </c>
    </row>
    <row r="56" spans="1:300">
      <c r="A56">
        <v>14</v>
      </c>
      <c r="B56">
        <v>11</v>
      </c>
      <c r="C56" s="47">
        <v>11</v>
      </c>
      <c r="D56" s="47">
        <v>5</v>
      </c>
      <c r="H56">
        <v>2</v>
      </c>
      <c r="I56">
        <v>1</v>
      </c>
      <c r="J56">
        <v>15</v>
      </c>
      <c r="K56">
        <v>14</v>
      </c>
      <c r="M56">
        <v>2</v>
      </c>
      <c r="N56">
        <v>2</v>
      </c>
      <c r="O56">
        <v>4</v>
      </c>
      <c r="P56">
        <v>4</v>
      </c>
      <c r="R56" s="21">
        <v>71</v>
      </c>
      <c r="S56" s="47">
        <v>8</v>
      </c>
      <c r="T56" s="47">
        <v>3</v>
      </c>
      <c r="V56" s="21">
        <v>79</v>
      </c>
      <c r="W56" s="47">
        <v>7</v>
      </c>
      <c r="X56" s="47">
        <v>2</v>
      </c>
      <c r="Z56">
        <v>2</v>
      </c>
      <c r="AA56" s="47">
        <v>2</v>
      </c>
      <c r="AB56" s="47">
        <v>2</v>
      </c>
      <c r="AC56" s="47">
        <v>1</v>
      </c>
      <c r="AE56" s="21">
        <v>67</v>
      </c>
      <c r="AF56" s="47">
        <v>11</v>
      </c>
      <c r="AG56" s="47">
        <v>4</v>
      </c>
      <c r="AI56" s="47">
        <v>3</v>
      </c>
      <c r="AJ56" s="47"/>
      <c r="AK56" s="47">
        <v>2</v>
      </c>
      <c r="AL56" s="49">
        <v>3</v>
      </c>
      <c r="AM56" s="49">
        <v>2</v>
      </c>
      <c r="AN56" s="49">
        <v>4</v>
      </c>
      <c r="AO56" s="48">
        <v>1</v>
      </c>
      <c r="AQ56" s="21">
        <v>58</v>
      </c>
      <c r="AR56" s="47">
        <v>7</v>
      </c>
      <c r="AT56" s="21">
        <v>53</v>
      </c>
      <c r="AU56" s="47">
        <v>9</v>
      </c>
      <c r="AV56" s="47">
        <v>4</v>
      </c>
      <c r="AX56" s="21">
        <v>45</v>
      </c>
      <c r="AY56" s="47">
        <v>5</v>
      </c>
      <c r="AZ56" s="47">
        <v>2</v>
      </c>
      <c r="BC56">
        <v>2</v>
      </c>
      <c r="BD56">
        <v>2</v>
      </c>
      <c r="BE56">
        <v>4</v>
      </c>
      <c r="BF56">
        <v>5</v>
      </c>
      <c r="BH56" s="21">
        <v>71</v>
      </c>
      <c r="BI56" s="47">
        <v>8</v>
      </c>
      <c r="BJ56" s="47">
        <v>3</v>
      </c>
      <c r="BL56" s="21">
        <v>13</v>
      </c>
      <c r="BM56" s="47">
        <v>2</v>
      </c>
      <c r="BN56" s="47">
        <v>0</v>
      </c>
      <c r="BP56">
        <v>2</v>
      </c>
      <c r="BQ56">
        <v>2</v>
      </c>
      <c r="BR56">
        <v>4</v>
      </c>
      <c r="BS56">
        <v>5</v>
      </c>
      <c r="BU56" s="21">
        <v>58</v>
      </c>
      <c r="BV56" s="47">
        <v>8</v>
      </c>
      <c r="BW56" s="47">
        <v>4</v>
      </c>
      <c r="BY56" s="50">
        <f>SUM(CALCULATION!BH56:BJ56)</f>
        <v>82</v>
      </c>
      <c r="BZ56">
        <v>12</v>
      </c>
      <c r="CA56">
        <v>15</v>
      </c>
      <c r="CC56" s="50">
        <f>SUM(CALCULATION!AE56:AG56)</f>
        <v>82</v>
      </c>
      <c r="CD56">
        <v>12</v>
      </c>
      <c r="CE56">
        <v>14</v>
      </c>
      <c r="CG56" s="50">
        <f>SUM(CALCULATION!BL56:BN56)</f>
        <v>15</v>
      </c>
      <c r="CH56">
        <v>1</v>
      </c>
      <c r="CI56" s="47">
        <v>6</v>
      </c>
      <c r="CJ56">
        <f t="shared" si="3"/>
        <v>7</v>
      </c>
      <c r="CL56" s="50">
        <f>SUM(CALCULATION!R56:T56)</f>
        <v>82</v>
      </c>
      <c r="CM56">
        <v>12</v>
      </c>
      <c r="CN56">
        <v>20</v>
      </c>
      <c r="CP56" s="50">
        <f>SUM(CALCULATION!AT56:AV56)</f>
        <v>66</v>
      </c>
      <c r="CQ56">
        <v>20</v>
      </c>
      <c r="CR56">
        <v>15</v>
      </c>
      <c r="CT56" s="50">
        <f>SUM(CALCULATION!BP56:BS56)</f>
        <v>13</v>
      </c>
      <c r="CU56">
        <v>7</v>
      </c>
      <c r="CW56" s="50">
        <f>SUM(CALCULATION!BU56:BW56)</f>
        <v>70</v>
      </c>
      <c r="CX56">
        <v>15</v>
      </c>
      <c r="CY56">
        <v>11</v>
      </c>
      <c r="DA56" s="50">
        <f>SUM(CALCULATION!AX56:AZ56)</f>
        <v>52</v>
      </c>
      <c r="DB56">
        <v>8</v>
      </c>
      <c r="DD56" s="50">
        <f>SUM(CALCULATION!Z56:AC56)</f>
        <v>7</v>
      </c>
      <c r="DE56">
        <v>4</v>
      </c>
      <c r="DG56" s="50">
        <f>SUM(CALCULATION!V56:X56)</f>
        <v>88</v>
      </c>
      <c r="DH56" s="51">
        <v>17</v>
      </c>
      <c r="DI56" s="51">
        <v>13</v>
      </c>
      <c r="DM56" s="50">
        <f>SUM(CALCULATION!AI56:AO56)</f>
        <v>15</v>
      </c>
      <c r="DN56">
        <v>5</v>
      </c>
      <c r="DP56" s="50">
        <f>SUM(CALCULATION!CG56:CJ56)</f>
        <v>29</v>
      </c>
      <c r="DS56" s="50">
        <f>SUM(CALCULATION!BL56:BN56)</f>
        <v>15</v>
      </c>
      <c r="DT56">
        <v>1</v>
      </c>
      <c r="DU56">
        <v>6</v>
      </c>
      <c r="DW56" s="52">
        <f>SUM(CALCULATION!CP56:CR56)</f>
        <v>101</v>
      </c>
      <c r="DX56">
        <v>23</v>
      </c>
      <c r="DY56">
        <v>24</v>
      </c>
      <c r="EA56" s="52">
        <f>SUM(CALCULATION!DA56:DB56)</f>
        <v>60</v>
      </c>
      <c r="EB56">
        <v>6</v>
      </c>
      <c r="EC56">
        <v>6</v>
      </c>
      <c r="EE56" s="52">
        <f>SUM(CALCULATION!CW56:CY56)</f>
        <v>96</v>
      </c>
      <c r="EF56">
        <v>16</v>
      </c>
      <c r="EG56">
        <v>10</v>
      </c>
      <c r="EI56" s="52">
        <f>SUM(CALCULATION!CT56:CU56)</f>
        <v>20</v>
      </c>
      <c r="EJ56">
        <v>6</v>
      </c>
      <c r="EK56">
        <v>6</v>
      </c>
      <c r="EM56" s="52">
        <f>SUM(CALCULATION!CL56:CN56)</f>
        <v>114</v>
      </c>
      <c r="EN56">
        <v>27</v>
      </c>
      <c r="EO56">
        <v>22</v>
      </c>
      <c r="EQ56" s="52">
        <f>SUM(CALCULATION!BY56:CA56)</f>
        <v>109</v>
      </c>
      <c r="ER56">
        <v>20</v>
      </c>
      <c r="ES56">
        <v>14</v>
      </c>
      <c r="EU56" s="53">
        <f>SUM(CALCULATION!DS56:DU56)</f>
        <v>22</v>
      </c>
      <c r="EV56">
        <v>8</v>
      </c>
      <c r="EW56">
        <v>6</v>
      </c>
      <c r="EY56" s="52">
        <f>SUM(CALCULATION!CC56:CE56)</f>
        <v>108</v>
      </c>
      <c r="EZ56">
        <v>22</v>
      </c>
      <c r="FA56">
        <v>15</v>
      </c>
      <c r="FC56" s="52">
        <f>SUM(CALCULATION!DM56:DN56)</f>
        <v>20</v>
      </c>
      <c r="FD56">
        <v>5</v>
      </c>
      <c r="FE56">
        <v>3</v>
      </c>
      <c r="FG56" s="52">
        <f>SUM(CALCULATION!DG56:DI56)</f>
        <v>118</v>
      </c>
      <c r="FH56">
        <v>11</v>
      </c>
      <c r="FI56">
        <v>12</v>
      </c>
      <c r="FK56" s="52">
        <f>SUM(CALCULATION!DD56:DE56)</f>
        <v>11</v>
      </c>
      <c r="FL56">
        <v>5</v>
      </c>
      <c r="FM56">
        <v>5</v>
      </c>
      <c r="FO56" s="54">
        <f>SUM(CALCULATION!DW56:DY56)</f>
        <v>148</v>
      </c>
      <c r="FP56" s="50">
        <v>8</v>
      </c>
      <c r="FQ56" s="50">
        <v>15</v>
      </c>
      <c r="FR56" s="50">
        <v>15</v>
      </c>
      <c r="FT56" s="54">
        <f>SUM(CALCULATION!EA56:EC56)</f>
        <v>72</v>
      </c>
      <c r="FU56" s="50">
        <v>4</v>
      </c>
      <c r="FV56" s="50">
        <v>6</v>
      </c>
      <c r="FW56" s="50">
        <v>6</v>
      </c>
      <c r="FY56" s="54">
        <f>SUM(CALCULATION!EE56:EG56)</f>
        <v>122</v>
      </c>
      <c r="FZ56" s="50">
        <v>7</v>
      </c>
      <c r="GA56" s="50">
        <v>13</v>
      </c>
      <c r="GD56" s="54">
        <f>SUM(CALCULATION!EI56:EK56)</f>
        <v>32</v>
      </c>
      <c r="GE56" s="50">
        <v>4</v>
      </c>
      <c r="GF56" s="50">
        <v>6</v>
      </c>
      <c r="GG56" s="50">
        <v>7</v>
      </c>
      <c r="GI56" s="54">
        <f>SUM(CALCULATION!EM56:EO56)</f>
        <v>163</v>
      </c>
      <c r="GJ56" s="50">
        <v>15</v>
      </c>
      <c r="GK56" s="50">
        <v>21</v>
      </c>
      <c r="GL56" s="50">
        <v>15</v>
      </c>
      <c r="GN56" s="54">
        <f>SUM(CALCULATION!EQ56:ES56)</f>
        <v>143</v>
      </c>
      <c r="GO56" s="50">
        <v>12</v>
      </c>
      <c r="GP56" s="50">
        <v>12</v>
      </c>
      <c r="GQ56" s="50">
        <v>11</v>
      </c>
      <c r="GS56" s="54">
        <f>SUM(CALCULATION!EU56:EW56)</f>
        <v>36</v>
      </c>
      <c r="GT56" s="50">
        <v>2</v>
      </c>
      <c r="GU56" s="50">
        <v>24</v>
      </c>
      <c r="GV56" s="50">
        <v>4</v>
      </c>
      <c r="GX56" s="54">
        <f>SUM(CALCULATION!EY56:FA56)</f>
        <v>145</v>
      </c>
      <c r="GY56" s="50">
        <v>4</v>
      </c>
      <c r="GZ56" s="50">
        <v>8</v>
      </c>
      <c r="HA56" s="50">
        <v>6</v>
      </c>
      <c r="HC56" s="54">
        <f>SUM(CALCULATION!FC56:FE56)</f>
        <v>28</v>
      </c>
      <c r="HD56" s="50">
        <v>1</v>
      </c>
      <c r="HE56" s="50">
        <v>4</v>
      </c>
      <c r="HF56" s="50">
        <v>3</v>
      </c>
      <c r="HH56" s="54">
        <f>SUM(CALCULATION!FG56:FI56)</f>
        <v>141</v>
      </c>
      <c r="HI56" s="50">
        <v>10</v>
      </c>
      <c r="HJ56" s="50">
        <v>16</v>
      </c>
      <c r="HK56" s="50">
        <v>6</v>
      </c>
      <c r="HM56" s="54">
        <f>SUM(CALCULATION!FK56:FM56)</f>
        <v>21</v>
      </c>
      <c r="HN56" s="50">
        <v>1</v>
      </c>
      <c r="HO56" s="50">
        <v>2</v>
      </c>
      <c r="HP56" s="50">
        <v>1</v>
      </c>
      <c r="HR56" s="20">
        <f>SUM(CALCULATION!FO56:FR56)</f>
        <v>186</v>
      </c>
      <c r="HS56" s="50">
        <v>6</v>
      </c>
      <c r="HU56" s="20">
        <f>SUM(CALCULATION!FT56:FW56)</f>
        <v>88</v>
      </c>
      <c r="HV56" s="50">
        <v>13</v>
      </c>
      <c r="HX56" s="20">
        <f>SUM(CALCULATION!FY56:GA56)</f>
        <v>142</v>
      </c>
      <c r="HY56" s="50">
        <v>16</v>
      </c>
      <c r="IA56" s="20">
        <f>SUM(CALCULATION!GD56:GG56)</f>
        <v>49</v>
      </c>
      <c r="IB56" s="50">
        <v>6</v>
      </c>
      <c r="ID56" s="20">
        <f>SUM(CALCULATION!GI56:GL56)</f>
        <v>214</v>
      </c>
      <c r="IE56" s="50">
        <v>10</v>
      </c>
      <c r="IG56" s="20">
        <f>SUM(CALCULATION!GN56:GQ56)</f>
        <v>178</v>
      </c>
      <c r="IH56" s="50">
        <v>10</v>
      </c>
      <c r="IJ56" s="20">
        <f>SUM(CALCULATION!GS56:GV56)</f>
        <v>66</v>
      </c>
      <c r="IK56" s="50">
        <v>4</v>
      </c>
      <c r="IM56" s="20">
        <f>SUM(CALCULATION!GX56:HA56)</f>
        <v>163</v>
      </c>
      <c r="IN56" s="50">
        <v>6</v>
      </c>
      <c r="IP56" s="20">
        <f>SUM(CALCULATION!HC56:HF56)</f>
        <v>36</v>
      </c>
      <c r="IQ56" s="50">
        <v>4</v>
      </c>
      <c r="IS56" s="20">
        <f>SUM(CALCULATION!HH56:HK56)</f>
        <v>173</v>
      </c>
      <c r="IT56" s="50">
        <v>11</v>
      </c>
      <c r="IV56" s="54">
        <f>SUM(CALCULATION!FK56:FM56)</f>
        <v>21</v>
      </c>
      <c r="IW56" s="50">
        <v>1</v>
      </c>
      <c r="IX56" s="50">
        <v>2</v>
      </c>
      <c r="IY56" s="50">
        <v>3</v>
      </c>
      <c r="IZ56" s="21">
        <v>4</v>
      </c>
      <c r="JB56" s="20">
        <f>SUM(CALCULATION!FT56:FW56)</f>
        <v>88</v>
      </c>
      <c r="JC56" s="55">
        <v>19</v>
      </c>
      <c r="JD56" s="56">
        <f t="shared" si="4"/>
        <v>107</v>
      </c>
      <c r="JF56" s="20">
        <f>SUM(CALCULATION!HH56:HK56)</f>
        <v>173</v>
      </c>
      <c r="JG56" s="55">
        <v>11</v>
      </c>
      <c r="JI56" s="20">
        <f>SUM(CALCULATION!HR56:HS56)</f>
        <v>192</v>
      </c>
      <c r="JJ56" s="50">
        <v>5</v>
      </c>
      <c r="JL56" s="20">
        <f>SUM(CALCULATION!HX56:HY56)</f>
        <v>158</v>
      </c>
      <c r="JM56" s="50">
        <v>2</v>
      </c>
      <c r="JO56" s="20">
        <f>SUM(CALCULATION!IA56:IB56)</f>
        <v>55</v>
      </c>
      <c r="JP56" s="50">
        <v>0</v>
      </c>
      <c r="JR56" s="20">
        <f>SUM(CALCULATION!ID56:IE56)</f>
        <v>224</v>
      </c>
      <c r="JS56" s="50">
        <v>5</v>
      </c>
      <c r="JU56" s="20">
        <f>SUM(CALCULATION!IG56:IH56)</f>
        <v>188</v>
      </c>
      <c r="JV56" s="50">
        <v>5</v>
      </c>
      <c r="JX56" s="56">
        <f>SUM(CALCULATION!JB56:JC56)</f>
        <v>107</v>
      </c>
      <c r="JY56" s="50">
        <v>3</v>
      </c>
      <c r="KA56" s="20">
        <f>SUM(CALCULATION!IJ56:IK56)</f>
        <v>70</v>
      </c>
      <c r="KB56" s="50">
        <v>4</v>
      </c>
      <c r="KD56" s="20">
        <f>SUM(CALCULATION!IM56:IN56)</f>
        <v>169</v>
      </c>
      <c r="KE56" s="50">
        <v>5</v>
      </c>
      <c r="KG56" s="20">
        <f>SUM(CALCULATION!IP56:IQ56)</f>
        <v>40</v>
      </c>
      <c r="KH56" s="50">
        <v>1</v>
      </c>
      <c r="KJ56" s="56">
        <f>SUM(CALCULATION!JF56:JG56)</f>
        <v>184</v>
      </c>
      <c r="KK56" s="50">
        <v>4</v>
      </c>
      <c r="KM56" s="20">
        <f>SUM(CALCULATION!IV56:IZ56)</f>
        <v>31</v>
      </c>
      <c r="KN56" s="50">
        <v>1</v>
      </c>
    </row>
    <row r="57" spans="1:300">
      <c r="A57">
        <v>14</v>
      </c>
      <c r="B57">
        <v>8</v>
      </c>
      <c r="C57" s="47">
        <v>11</v>
      </c>
      <c r="D57" s="47">
        <v>5</v>
      </c>
      <c r="H57">
        <v>2</v>
      </c>
      <c r="I57">
        <v>2</v>
      </c>
      <c r="J57">
        <v>15</v>
      </c>
      <c r="K57">
        <v>10</v>
      </c>
      <c r="M57">
        <v>2</v>
      </c>
      <c r="N57">
        <v>1</v>
      </c>
      <c r="O57">
        <v>4</v>
      </c>
      <c r="P57">
        <v>4</v>
      </c>
      <c r="R57" s="21">
        <v>63</v>
      </c>
      <c r="S57" s="47">
        <v>8</v>
      </c>
      <c r="T57" s="47">
        <v>9</v>
      </c>
      <c r="V57" s="21">
        <v>69</v>
      </c>
      <c r="W57" s="47">
        <v>6</v>
      </c>
      <c r="X57" s="47">
        <v>4</v>
      </c>
      <c r="Z57">
        <v>2</v>
      </c>
      <c r="AA57" s="47">
        <v>2</v>
      </c>
      <c r="AB57" s="47">
        <v>2</v>
      </c>
      <c r="AC57" s="47">
        <v>2</v>
      </c>
      <c r="AE57" s="21">
        <v>57</v>
      </c>
      <c r="AF57" s="47">
        <v>10</v>
      </c>
      <c r="AG57" s="47">
        <v>8</v>
      </c>
      <c r="AI57" s="47">
        <v>3</v>
      </c>
      <c r="AJ57" s="47"/>
      <c r="AK57" s="47">
        <v>2</v>
      </c>
      <c r="AL57" s="49">
        <v>2</v>
      </c>
      <c r="AM57" s="49">
        <v>2</v>
      </c>
      <c r="AN57" s="49">
        <v>4</v>
      </c>
      <c r="AO57" s="48">
        <v>1</v>
      </c>
      <c r="AQ57" s="21">
        <v>57</v>
      </c>
      <c r="AR57" s="47">
        <v>6</v>
      </c>
      <c r="AT57" s="21">
        <v>50</v>
      </c>
      <c r="AU57" s="47">
        <v>8</v>
      </c>
      <c r="AV57" s="47">
        <v>6</v>
      </c>
      <c r="AX57" s="21">
        <v>40</v>
      </c>
      <c r="AY57" s="47">
        <v>4</v>
      </c>
      <c r="AZ57" s="47">
        <v>4</v>
      </c>
      <c r="BC57">
        <v>2</v>
      </c>
      <c r="BD57">
        <v>1</v>
      </c>
      <c r="BE57">
        <v>4</v>
      </c>
      <c r="BF57">
        <v>5</v>
      </c>
      <c r="BH57" s="21">
        <v>68</v>
      </c>
      <c r="BI57" s="47">
        <v>8</v>
      </c>
      <c r="BJ57" s="47">
        <v>6</v>
      </c>
      <c r="BL57" s="21">
        <v>11</v>
      </c>
      <c r="BM57" s="47">
        <v>2</v>
      </c>
      <c r="BN57" s="47">
        <v>2</v>
      </c>
      <c r="BP57">
        <v>2</v>
      </c>
      <c r="BQ57">
        <v>1</v>
      </c>
      <c r="BR57">
        <v>4</v>
      </c>
      <c r="BS57">
        <v>5</v>
      </c>
      <c r="BU57" s="21">
        <v>57</v>
      </c>
      <c r="BV57" s="47">
        <v>7</v>
      </c>
      <c r="BW57" s="47">
        <v>4</v>
      </c>
      <c r="BY57" s="50">
        <f>SUM(CALCULATION!BH57:BJ57)</f>
        <v>82</v>
      </c>
      <c r="BZ57">
        <v>11</v>
      </c>
      <c r="CA57">
        <v>13</v>
      </c>
      <c r="CC57" s="50">
        <f>SUM(CALCULATION!AE57:AG57)</f>
        <v>75</v>
      </c>
      <c r="CD57">
        <v>11</v>
      </c>
      <c r="CE57">
        <v>11</v>
      </c>
      <c r="CG57" s="50">
        <f>SUM(CALCULATION!BL57:BN57)</f>
        <v>15</v>
      </c>
      <c r="CH57">
        <v>0</v>
      </c>
      <c r="CI57" s="47">
        <v>6</v>
      </c>
      <c r="CJ57">
        <f t="shared" si="3"/>
        <v>6</v>
      </c>
      <c r="CL57" s="50">
        <f>SUM(CALCULATION!R57:T57)</f>
        <v>80</v>
      </c>
      <c r="CM57">
        <v>10</v>
      </c>
      <c r="CN57">
        <v>18</v>
      </c>
      <c r="CP57" s="50">
        <f>SUM(CALCULATION!AT57:AV57)</f>
        <v>64</v>
      </c>
      <c r="CQ57">
        <v>16</v>
      </c>
      <c r="CR57">
        <v>15</v>
      </c>
      <c r="CT57" s="50">
        <f>SUM(CALCULATION!BP57:BS57)</f>
        <v>12</v>
      </c>
      <c r="CU57">
        <v>6</v>
      </c>
      <c r="CW57" s="50">
        <f>SUM(CALCULATION!BU57:BW57)</f>
        <v>68</v>
      </c>
      <c r="CX57">
        <v>13</v>
      </c>
      <c r="CY57">
        <v>10</v>
      </c>
      <c r="DA57" s="50">
        <f>SUM(CALCULATION!AX57:AZ57)</f>
        <v>48</v>
      </c>
      <c r="DB57">
        <v>8</v>
      </c>
      <c r="DD57" s="50">
        <f>SUM(CALCULATION!Z57:AC57)</f>
        <v>8</v>
      </c>
      <c r="DE57">
        <v>4</v>
      </c>
      <c r="DG57" s="50">
        <f>SUM(CALCULATION!V57:X57)</f>
        <v>79</v>
      </c>
      <c r="DH57" s="51">
        <v>12</v>
      </c>
      <c r="DI57" s="51">
        <v>11</v>
      </c>
      <c r="DM57" s="50">
        <f>SUM(CALCULATION!AI57:AO57)</f>
        <v>14</v>
      </c>
      <c r="DN57">
        <v>3</v>
      </c>
      <c r="DP57" s="50">
        <f>SUM(CALCULATION!CG57:CJ57)</f>
        <v>27</v>
      </c>
      <c r="DS57" s="50">
        <f>SUM(CALCULATION!BL57:BN57)</f>
        <v>15</v>
      </c>
      <c r="DT57">
        <v>0</v>
      </c>
      <c r="DU57">
        <v>6</v>
      </c>
      <c r="DW57" s="52">
        <f>SUM(CALCULATION!CP57:CR57)</f>
        <v>95</v>
      </c>
      <c r="DX57">
        <v>20</v>
      </c>
      <c r="DY57">
        <v>12</v>
      </c>
      <c r="EA57" s="52">
        <f>SUM(CALCULATION!DA57:DB57)</f>
        <v>56</v>
      </c>
      <c r="EB57">
        <v>6</v>
      </c>
      <c r="EC57">
        <v>6</v>
      </c>
      <c r="EE57" s="52">
        <f>SUM(CALCULATION!CW57:CY57)</f>
        <v>91</v>
      </c>
      <c r="EF57">
        <v>14</v>
      </c>
      <c r="EG57">
        <v>8</v>
      </c>
      <c r="EI57" s="52">
        <f>SUM(CALCULATION!CT57:CU57)</f>
        <v>18</v>
      </c>
      <c r="EK57">
        <v>6</v>
      </c>
      <c r="EM57" s="52">
        <f>SUM(CALCULATION!CL57:CN57)</f>
        <v>108</v>
      </c>
      <c r="EN57">
        <v>25</v>
      </c>
      <c r="EO57">
        <v>19</v>
      </c>
      <c r="EQ57" s="52">
        <f>SUM(CALCULATION!BY57:CA57)</f>
        <v>106</v>
      </c>
      <c r="ER57">
        <v>18</v>
      </c>
      <c r="ES57">
        <v>14</v>
      </c>
      <c r="EU57" s="53">
        <f>SUM(CALCULATION!DS57:DU57)</f>
        <v>21</v>
      </c>
      <c r="EV57">
        <v>4</v>
      </c>
      <c r="EW57">
        <v>6</v>
      </c>
      <c r="EY57" s="52">
        <f>SUM(CALCULATION!CC57:CE57)</f>
        <v>97</v>
      </c>
      <c r="EZ57">
        <v>21</v>
      </c>
      <c r="FA57">
        <v>11</v>
      </c>
      <c r="FC57" s="52">
        <f>SUM(CALCULATION!DM57:DN57)</f>
        <v>17</v>
      </c>
      <c r="FD57">
        <v>5</v>
      </c>
      <c r="FE57">
        <v>3</v>
      </c>
      <c r="FG57" s="52">
        <f>SUM(CALCULATION!DG57:DI57)</f>
        <v>102</v>
      </c>
      <c r="FH57">
        <v>7</v>
      </c>
      <c r="FI57">
        <v>10</v>
      </c>
      <c r="FK57" s="52">
        <f>SUM(CALCULATION!DD57:DE57)</f>
        <v>12</v>
      </c>
      <c r="FL57">
        <v>6</v>
      </c>
      <c r="FM57">
        <v>4</v>
      </c>
      <c r="FO57" s="54">
        <f>SUM(CALCULATION!DW57:DY57)</f>
        <v>127</v>
      </c>
      <c r="FP57" s="50">
        <v>5</v>
      </c>
      <c r="FQ57" s="50">
        <v>12</v>
      </c>
      <c r="FR57" s="50">
        <v>12</v>
      </c>
      <c r="FT57" s="54">
        <f>SUM(CALCULATION!EA57:EC57)</f>
        <v>68</v>
      </c>
      <c r="FU57" s="50">
        <v>4</v>
      </c>
      <c r="FV57" s="50">
        <v>6</v>
      </c>
      <c r="FW57" s="50">
        <v>6</v>
      </c>
      <c r="FY57" s="54">
        <f>SUM(CALCULATION!EE57:EG57)</f>
        <v>113</v>
      </c>
      <c r="FZ57" s="50">
        <v>6</v>
      </c>
      <c r="GA57" s="50">
        <v>12</v>
      </c>
      <c r="GD57" s="54">
        <v>30</v>
      </c>
      <c r="GE57" s="50">
        <v>4</v>
      </c>
      <c r="GF57" s="50">
        <v>6</v>
      </c>
      <c r="GG57" s="50">
        <v>7</v>
      </c>
      <c r="GI57" s="54">
        <f>SUM(CALCULATION!EM57:EO57)</f>
        <v>152</v>
      </c>
      <c r="GJ57" s="50">
        <v>12</v>
      </c>
      <c r="GK57" s="50">
        <v>12</v>
      </c>
      <c r="GL57" s="50">
        <v>12</v>
      </c>
      <c r="GN57" s="54">
        <f>SUM(CALCULATION!EQ57:ES57)</f>
        <v>138</v>
      </c>
      <c r="GO57" s="50">
        <v>11</v>
      </c>
      <c r="GP57" s="50">
        <v>10</v>
      </c>
      <c r="GQ57" s="50">
        <v>9</v>
      </c>
      <c r="GS57" s="54">
        <f>SUM(CALCULATION!EU57:EW57)</f>
        <v>31</v>
      </c>
      <c r="GT57" s="50">
        <v>2</v>
      </c>
      <c r="GU57" s="50">
        <v>22</v>
      </c>
      <c r="GV57" s="50">
        <v>4</v>
      </c>
      <c r="GX57" s="54">
        <f>SUM(CALCULATION!EY57:FA57)</f>
        <v>129</v>
      </c>
      <c r="GY57" s="50">
        <v>4</v>
      </c>
      <c r="GZ57" s="50">
        <v>6</v>
      </c>
      <c r="HA57" s="50">
        <v>6</v>
      </c>
      <c r="HC57" s="54">
        <f>SUM(CALCULATION!FC57:FE57)</f>
        <v>25</v>
      </c>
      <c r="HD57" s="50">
        <v>1</v>
      </c>
      <c r="HE57" s="50">
        <v>2</v>
      </c>
      <c r="HF57" s="50">
        <v>3</v>
      </c>
      <c r="HH57" s="54">
        <f>SUM(CALCULATION!FG57:FI57)</f>
        <v>119</v>
      </c>
      <c r="HI57" s="50">
        <v>9</v>
      </c>
      <c r="HJ57" s="50">
        <v>13</v>
      </c>
      <c r="HK57" s="50">
        <v>4</v>
      </c>
      <c r="HM57" s="54">
        <f>SUM(CALCULATION!FK57:FM57)</f>
        <v>22</v>
      </c>
      <c r="HN57" s="50">
        <v>1</v>
      </c>
      <c r="HO57" s="50">
        <v>2</v>
      </c>
      <c r="HP57" s="50">
        <v>0</v>
      </c>
      <c r="HR57" s="20">
        <f>SUM(CALCULATION!FO57:FR57)</f>
        <v>156</v>
      </c>
      <c r="HS57" s="50">
        <v>8</v>
      </c>
      <c r="HU57" s="20">
        <f>SUM(CALCULATION!FT57:FW57)</f>
        <v>84</v>
      </c>
      <c r="HV57" s="50">
        <v>12</v>
      </c>
      <c r="HX57" s="20">
        <f>SUM(CALCULATION!FY57:GA57)</f>
        <v>131</v>
      </c>
      <c r="HY57" s="50">
        <v>13</v>
      </c>
      <c r="IA57" s="20">
        <f>SUM(CALCULATION!GD57:GG57)</f>
        <v>47</v>
      </c>
      <c r="IB57" s="50">
        <v>4</v>
      </c>
      <c r="ID57" s="20">
        <f>SUM(CALCULATION!GI57:GL57)</f>
        <v>188</v>
      </c>
      <c r="IE57" s="50">
        <v>6</v>
      </c>
      <c r="IG57" s="20">
        <f>SUM(CALCULATION!GN57:GQ57)</f>
        <v>168</v>
      </c>
      <c r="IH57" s="50">
        <v>10</v>
      </c>
      <c r="IJ57" s="20">
        <f>SUM(CALCULATION!GS57:GV57)</f>
        <v>59</v>
      </c>
      <c r="IK57" s="50">
        <v>6</v>
      </c>
      <c r="IM57" s="20">
        <f>SUM(CALCULATION!GX57:HA57)</f>
        <v>145</v>
      </c>
      <c r="IN57" s="50">
        <v>5</v>
      </c>
      <c r="IP57" s="20">
        <f>SUM(CALCULATION!HC57:HF57)</f>
        <v>31</v>
      </c>
      <c r="IQ57" s="50">
        <v>3</v>
      </c>
      <c r="IS57" s="20">
        <f>SUM(CALCULATION!HH57:HK57)</f>
        <v>145</v>
      </c>
      <c r="IT57" s="50">
        <v>11</v>
      </c>
      <c r="IV57" s="54">
        <f>SUM(CALCULATION!FK57:FM57)</f>
        <v>22</v>
      </c>
      <c r="IW57" s="50">
        <v>1</v>
      </c>
      <c r="IX57" s="50">
        <v>2</v>
      </c>
      <c r="IY57" s="50">
        <v>2</v>
      </c>
      <c r="IZ57" s="21">
        <v>4</v>
      </c>
      <c r="JB57" s="20">
        <f>SUM(CALCULATION!FT57:FW57)</f>
        <v>84</v>
      </c>
      <c r="JC57" s="55">
        <v>18</v>
      </c>
      <c r="JD57" s="56">
        <f t="shared" si="4"/>
        <v>102</v>
      </c>
      <c r="JF57" s="20">
        <f>SUM(CALCULATION!HH57:HK57)</f>
        <v>145</v>
      </c>
      <c r="JG57" s="55">
        <v>11</v>
      </c>
      <c r="JI57" s="20">
        <f>SUM(CALCULATION!HR57:HS57)</f>
        <v>164</v>
      </c>
      <c r="JJ57" s="50">
        <v>6</v>
      </c>
      <c r="JL57" s="20">
        <f>SUM(CALCULATION!HX57:HY57)</f>
        <v>144</v>
      </c>
      <c r="JM57" s="50">
        <v>1</v>
      </c>
      <c r="JO57" s="20">
        <f>SUM(CALCULATION!IA57:IB57)</f>
        <v>51</v>
      </c>
      <c r="JP57" s="50">
        <v>0</v>
      </c>
      <c r="JR57" s="20">
        <f>SUM(CALCULATION!ID57:IE57)</f>
        <v>194</v>
      </c>
      <c r="JS57" s="50">
        <v>2</v>
      </c>
      <c r="JU57" s="20">
        <f>SUM(CALCULATION!IG57:IH57)</f>
        <v>178</v>
      </c>
      <c r="JV57" s="50">
        <v>5</v>
      </c>
      <c r="JX57" s="56">
        <f>SUM(CALCULATION!JB57:JC57)</f>
        <v>102</v>
      </c>
      <c r="JY57" s="50">
        <v>3</v>
      </c>
      <c r="KA57" s="20">
        <f>SUM(CALCULATION!IJ57:IK57)</f>
        <v>65</v>
      </c>
      <c r="KB57" s="50">
        <v>4</v>
      </c>
      <c r="KD57" s="20">
        <f>SUM(CALCULATION!IM57:IN57)</f>
        <v>150</v>
      </c>
      <c r="KE57" s="50">
        <v>3</v>
      </c>
      <c r="KG57" s="20">
        <f>SUM(CALCULATION!IP57:IQ57)</f>
        <v>34</v>
      </c>
      <c r="KH57" s="50">
        <v>1</v>
      </c>
      <c r="KJ57" s="56">
        <f>SUM(CALCULATION!JF57:JG57)</f>
        <v>156</v>
      </c>
      <c r="KK57" s="50">
        <v>4</v>
      </c>
      <c r="KM57" s="20">
        <f>SUM(CALCULATION!IV57:IZ57)</f>
        <v>31</v>
      </c>
      <c r="KN57" s="50">
        <v>1</v>
      </c>
    </row>
    <row r="58" spans="1:300">
      <c r="A58">
        <v>14</v>
      </c>
      <c r="B58">
        <v>6</v>
      </c>
      <c r="C58" s="47">
        <v>9</v>
      </c>
      <c r="D58" s="47">
        <v>5</v>
      </c>
      <c r="H58">
        <v>2</v>
      </c>
      <c r="I58">
        <v>2</v>
      </c>
      <c r="J58">
        <v>13</v>
      </c>
      <c r="K58">
        <v>14</v>
      </c>
      <c r="M58">
        <v>1</v>
      </c>
      <c r="N58">
        <v>2</v>
      </c>
      <c r="O58">
        <v>4</v>
      </c>
      <c r="P58">
        <v>4</v>
      </c>
      <c r="R58" s="21">
        <v>57</v>
      </c>
      <c r="S58" s="47">
        <v>8</v>
      </c>
      <c r="T58" s="47">
        <v>4</v>
      </c>
      <c r="V58" s="21">
        <v>59</v>
      </c>
      <c r="W58" s="47">
        <v>7</v>
      </c>
      <c r="X58" s="47">
        <v>3</v>
      </c>
      <c r="Z58">
        <v>2</v>
      </c>
      <c r="AA58" s="47">
        <v>2</v>
      </c>
      <c r="AB58" s="47">
        <v>2</v>
      </c>
      <c r="AC58" s="47">
        <v>2</v>
      </c>
      <c r="AE58" s="21">
        <v>58</v>
      </c>
      <c r="AF58" s="47">
        <v>9</v>
      </c>
      <c r="AG58" s="47">
        <v>6</v>
      </c>
      <c r="AI58" s="47">
        <v>3</v>
      </c>
      <c r="AJ58" s="47"/>
      <c r="AK58" s="47">
        <v>1</v>
      </c>
      <c r="AL58" s="49">
        <v>2</v>
      </c>
      <c r="AM58" s="49">
        <v>2</v>
      </c>
      <c r="AN58" s="49">
        <v>3</v>
      </c>
      <c r="AO58" s="48">
        <v>1</v>
      </c>
      <c r="AQ58" s="21">
        <v>54</v>
      </c>
      <c r="AR58" s="47">
        <v>6</v>
      </c>
      <c r="AT58" s="21">
        <v>44</v>
      </c>
      <c r="AU58" s="47">
        <v>9</v>
      </c>
      <c r="AV58" s="47">
        <v>4</v>
      </c>
      <c r="AX58" s="21">
        <v>41</v>
      </c>
      <c r="AY58" s="47">
        <v>4</v>
      </c>
      <c r="AZ58" s="47">
        <v>2</v>
      </c>
      <c r="BC58">
        <v>1</v>
      </c>
      <c r="BD58">
        <v>2</v>
      </c>
      <c r="BE58">
        <v>4</v>
      </c>
      <c r="BF58">
        <v>5</v>
      </c>
      <c r="BH58" s="21">
        <v>69</v>
      </c>
      <c r="BI58" s="47">
        <v>7</v>
      </c>
      <c r="BJ58" s="47">
        <v>5</v>
      </c>
      <c r="BL58" s="21">
        <v>11</v>
      </c>
      <c r="BM58" s="47">
        <v>2</v>
      </c>
      <c r="BN58" s="47">
        <v>0</v>
      </c>
      <c r="BP58">
        <v>1</v>
      </c>
      <c r="BQ58">
        <v>2</v>
      </c>
      <c r="BR58">
        <v>4</v>
      </c>
      <c r="BS58">
        <v>5</v>
      </c>
      <c r="BU58" s="21">
        <v>54</v>
      </c>
      <c r="BV58" s="47">
        <v>7</v>
      </c>
      <c r="BW58" s="47">
        <v>6</v>
      </c>
      <c r="BY58" s="50">
        <f>SUM(CALCULATION!BH58:BJ58)</f>
        <v>81</v>
      </c>
      <c r="BZ58">
        <v>12</v>
      </c>
      <c r="CA58">
        <v>15</v>
      </c>
      <c r="CC58" s="50">
        <f>SUM(CALCULATION!AE58:AG58)</f>
        <v>73</v>
      </c>
      <c r="CD58">
        <v>9</v>
      </c>
      <c r="CE58">
        <v>14</v>
      </c>
      <c r="CG58" s="50">
        <f>SUM(CALCULATION!BL58:BN58)</f>
        <v>13</v>
      </c>
      <c r="CH58">
        <v>1</v>
      </c>
      <c r="CI58" s="47">
        <v>6</v>
      </c>
      <c r="CJ58">
        <f t="shared" si="3"/>
        <v>7</v>
      </c>
      <c r="CL58" s="50">
        <f>SUM(CALCULATION!R58:T58)</f>
        <v>69</v>
      </c>
      <c r="CM58">
        <v>10</v>
      </c>
      <c r="CN58">
        <v>18</v>
      </c>
      <c r="CP58" s="50">
        <v>54</v>
      </c>
      <c r="CQ58">
        <v>18</v>
      </c>
      <c r="CR58">
        <v>15</v>
      </c>
      <c r="CT58" s="50">
        <f>SUM(CALCULATION!BP58:BS58)</f>
        <v>12</v>
      </c>
      <c r="CU58">
        <v>7</v>
      </c>
      <c r="CW58" s="50">
        <f>SUM(CALCULATION!BU58:BW58)</f>
        <v>67</v>
      </c>
      <c r="CX58">
        <v>12</v>
      </c>
      <c r="CY58">
        <v>9</v>
      </c>
      <c r="DA58" s="50">
        <f>SUM(CALCULATION!AX58:AZ58)</f>
        <v>47</v>
      </c>
      <c r="DB58">
        <v>8</v>
      </c>
      <c r="DD58" s="50">
        <f>SUM(CALCULATION!Z58:AC58)</f>
        <v>8</v>
      </c>
      <c r="DE58">
        <v>4</v>
      </c>
      <c r="DG58" s="50">
        <f>SUM(CALCULATION!V58:X58)</f>
        <v>69</v>
      </c>
      <c r="DH58" s="51">
        <v>17</v>
      </c>
      <c r="DI58" s="51">
        <v>11</v>
      </c>
      <c r="DM58" s="50">
        <f>SUM(CALCULATION!AI58:AO58)</f>
        <v>12</v>
      </c>
      <c r="DN58">
        <v>5</v>
      </c>
      <c r="DP58" s="50">
        <f>SUM(CALCULATION!CG58:CJ58)</f>
        <v>27</v>
      </c>
      <c r="DS58" s="50">
        <f>SUM(CALCULATION!BL58:BN58)</f>
        <v>13</v>
      </c>
      <c r="DT58">
        <v>1</v>
      </c>
      <c r="DU58">
        <v>6</v>
      </c>
      <c r="DW58" s="52">
        <f>SUM(CALCULATION!CP58:CR58)</f>
        <v>87</v>
      </c>
      <c r="DX58">
        <v>26</v>
      </c>
      <c r="DY58">
        <v>22</v>
      </c>
      <c r="EA58" s="52">
        <f>SUM(CALCULATION!DA58:DB58)</f>
        <v>55</v>
      </c>
      <c r="EB58">
        <v>6</v>
      </c>
      <c r="EC58">
        <v>4</v>
      </c>
      <c r="EE58" s="52">
        <f>SUM(CALCULATION!CW58:CY58)</f>
        <v>88</v>
      </c>
      <c r="EF58">
        <v>16</v>
      </c>
      <c r="EG58">
        <v>10</v>
      </c>
      <c r="EI58" s="52">
        <f>SUM(CALCULATION!CT58:CU58)</f>
        <v>19</v>
      </c>
      <c r="EK58">
        <v>6</v>
      </c>
      <c r="EM58" s="52">
        <f>SUM(CALCULATION!CL58:CN58)</f>
        <v>97</v>
      </c>
      <c r="EN58">
        <v>27</v>
      </c>
      <c r="EO58">
        <v>20</v>
      </c>
      <c r="EQ58">
        <v>108</v>
      </c>
      <c r="ER58">
        <v>20</v>
      </c>
      <c r="ES58">
        <v>14</v>
      </c>
      <c r="EU58" s="53">
        <f>SUM(CALCULATION!DS58:DU58)</f>
        <v>20</v>
      </c>
      <c r="EV58">
        <v>8</v>
      </c>
      <c r="EW58">
        <v>6</v>
      </c>
      <c r="EY58" s="52">
        <f>SUM(CALCULATION!CC58:CE58)</f>
        <v>96</v>
      </c>
      <c r="EZ58">
        <v>22</v>
      </c>
      <c r="FA58">
        <v>14</v>
      </c>
      <c r="FC58" s="52">
        <f>SUM(CALCULATION!DM58:DN58)</f>
        <v>17</v>
      </c>
      <c r="FD58">
        <v>5</v>
      </c>
      <c r="FE58">
        <v>3</v>
      </c>
      <c r="FG58" s="52">
        <f>SUM(CALCULATION!DG58:DI58)</f>
        <v>97</v>
      </c>
      <c r="FH58">
        <v>14</v>
      </c>
      <c r="FI58">
        <v>8</v>
      </c>
      <c r="FK58" s="52">
        <f>SUM(CALCULATION!DD58:DE58)</f>
        <v>12</v>
      </c>
      <c r="FL58">
        <v>9</v>
      </c>
      <c r="FM58">
        <v>5</v>
      </c>
      <c r="FO58" s="54">
        <f>SUM(CALCULATION!DW58:DY58)</f>
        <v>135</v>
      </c>
      <c r="FP58" s="50">
        <v>7</v>
      </c>
      <c r="FQ58" s="50">
        <v>15</v>
      </c>
      <c r="FR58" s="50">
        <v>15</v>
      </c>
      <c r="FT58" s="54">
        <f>SUM(CALCULATION!EA58:EC58)</f>
        <v>65</v>
      </c>
      <c r="FU58" s="50">
        <v>4</v>
      </c>
      <c r="FV58" s="50">
        <v>6</v>
      </c>
      <c r="FW58" s="50">
        <v>4</v>
      </c>
      <c r="FY58" s="54">
        <f>SUM(CALCULATION!EE58:EG58)</f>
        <v>114</v>
      </c>
      <c r="FZ58" s="50">
        <v>6</v>
      </c>
      <c r="GA58" s="50">
        <v>12</v>
      </c>
      <c r="GD58" s="54">
        <v>31</v>
      </c>
      <c r="GE58" s="50">
        <v>2</v>
      </c>
      <c r="GF58" s="50">
        <v>4</v>
      </c>
      <c r="GG58" s="50">
        <v>7</v>
      </c>
      <c r="GI58" s="54">
        <f>SUM(CALCULATION!EM58:EO58)</f>
        <v>144</v>
      </c>
      <c r="GJ58" s="50">
        <v>16</v>
      </c>
      <c r="GK58" s="50">
        <v>19</v>
      </c>
      <c r="GL58" s="50">
        <v>13</v>
      </c>
      <c r="GN58" s="54">
        <f>SUM(CALCULATION!EQ58:ES58)</f>
        <v>142</v>
      </c>
      <c r="GO58" s="50">
        <v>13</v>
      </c>
      <c r="GP58" s="50">
        <v>12</v>
      </c>
      <c r="GQ58" s="50">
        <v>9</v>
      </c>
      <c r="GS58" s="54">
        <f>SUM(CALCULATION!EU58:EW58)</f>
        <v>34</v>
      </c>
      <c r="GT58" s="50">
        <v>2</v>
      </c>
      <c r="GU58" s="50">
        <v>24</v>
      </c>
      <c r="GV58" s="50">
        <v>4</v>
      </c>
      <c r="GX58" s="54">
        <f>SUM(CALCULATION!EY58:FA58)</f>
        <v>132</v>
      </c>
      <c r="GY58" s="50">
        <v>5</v>
      </c>
      <c r="GZ58" s="50">
        <v>7</v>
      </c>
      <c r="HA58" s="50">
        <v>6</v>
      </c>
      <c r="HC58" s="54">
        <f>SUM(CALCULATION!FC58:FE58)</f>
        <v>25</v>
      </c>
      <c r="HD58" s="50">
        <v>2</v>
      </c>
      <c r="HE58" s="50">
        <v>3</v>
      </c>
      <c r="HF58" s="50">
        <v>3</v>
      </c>
      <c r="HH58" s="54">
        <f>SUM(CALCULATION!FG58:FI58)</f>
        <v>119</v>
      </c>
      <c r="HI58" s="50">
        <v>10</v>
      </c>
      <c r="HJ58" s="50">
        <v>16</v>
      </c>
      <c r="HK58" s="50">
        <v>6</v>
      </c>
      <c r="HM58" s="54">
        <f>SUM(CALCULATION!FK58:FM58)</f>
        <v>26</v>
      </c>
      <c r="HN58" s="50">
        <v>1</v>
      </c>
      <c r="HO58" s="50">
        <v>2</v>
      </c>
      <c r="HP58" s="50">
        <v>1</v>
      </c>
      <c r="HR58" s="20">
        <f>SUM(CALCULATION!FO58:FR58)</f>
        <v>172</v>
      </c>
      <c r="HS58" s="50">
        <v>7</v>
      </c>
      <c r="HU58" s="20">
        <f>SUM(CALCULATION!FT58:FW58)</f>
        <v>79</v>
      </c>
      <c r="HV58" s="50">
        <v>14</v>
      </c>
      <c r="HX58" s="20">
        <f>SUM(CALCULATION!FY58:GA58)</f>
        <v>132</v>
      </c>
      <c r="HY58" s="50">
        <v>16</v>
      </c>
      <c r="IA58" s="20">
        <f>SUM(CALCULATION!GD58:GG58)</f>
        <v>44</v>
      </c>
      <c r="IB58" s="50">
        <v>6</v>
      </c>
      <c r="ID58" s="20">
        <f>SUM(CALCULATION!GI58:GL58)</f>
        <v>192</v>
      </c>
      <c r="IE58" s="50">
        <v>11</v>
      </c>
      <c r="IG58" s="20">
        <f>SUM(CALCULATION!GN58:GQ58)</f>
        <v>176</v>
      </c>
      <c r="IH58" s="50">
        <v>12</v>
      </c>
      <c r="IJ58" s="20">
        <f>SUM(CALCULATION!GS58:GV58)</f>
        <v>64</v>
      </c>
      <c r="IK58" s="50">
        <v>4</v>
      </c>
      <c r="IM58" s="20">
        <f>SUM(CALCULATION!GX58:HA58)</f>
        <v>150</v>
      </c>
      <c r="IN58" s="50">
        <v>10</v>
      </c>
      <c r="IP58" s="20">
        <f>SUM(CALCULATION!HC58:HF58)</f>
        <v>33</v>
      </c>
      <c r="IQ58" s="50">
        <v>4</v>
      </c>
      <c r="IS58" s="20">
        <f>SUM(CALCULATION!HH58:HK58)</f>
        <v>151</v>
      </c>
      <c r="IT58" s="50">
        <v>11</v>
      </c>
      <c r="IV58" s="54">
        <f>SUM(CALCULATION!FK58:FM58)</f>
        <v>26</v>
      </c>
      <c r="IW58" s="50">
        <v>1</v>
      </c>
      <c r="IX58" s="50">
        <v>2</v>
      </c>
      <c r="IY58" s="50">
        <v>2</v>
      </c>
      <c r="IZ58" s="21">
        <v>4</v>
      </c>
      <c r="JB58" s="20">
        <f>SUM(CALCULATION!FT58:FW58)</f>
        <v>79</v>
      </c>
      <c r="JC58" s="55">
        <v>20</v>
      </c>
      <c r="JD58" s="56">
        <f t="shared" si="4"/>
        <v>99</v>
      </c>
      <c r="JF58" s="20">
        <f>SUM(CALCULATION!HH58:HK58)</f>
        <v>151</v>
      </c>
      <c r="JG58" s="55">
        <v>11</v>
      </c>
      <c r="JI58" s="20">
        <f>SUM(CALCULATION!HR58:HS58)</f>
        <v>179</v>
      </c>
      <c r="JJ58" s="50">
        <v>7</v>
      </c>
      <c r="JL58" s="20">
        <f>SUM(CALCULATION!HX58:HY58)</f>
        <v>148</v>
      </c>
      <c r="JM58" s="50">
        <v>2</v>
      </c>
      <c r="JO58" s="20">
        <f>SUM(CALCULATION!IA58:IB58)</f>
        <v>50</v>
      </c>
      <c r="JP58" s="50">
        <v>2</v>
      </c>
      <c r="JR58" s="20">
        <f>SUM(CALCULATION!ID58:IE58)</f>
        <v>203</v>
      </c>
      <c r="JS58" s="50">
        <v>5</v>
      </c>
      <c r="JU58" s="20">
        <f>SUM(CALCULATION!IG58:IH58)</f>
        <v>188</v>
      </c>
      <c r="JV58" s="50">
        <v>5</v>
      </c>
      <c r="JX58" s="56">
        <f>SUM(CALCULATION!JB58:JC58)</f>
        <v>99</v>
      </c>
      <c r="JY58" s="50">
        <v>3</v>
      </c>
      <c r="KA58" s="20">
        <f>SUM(CALCULATION!IJ58:IK58)</f>
        <v>68</v>
      </c>
      <c r="KB58" s="50">
        <v>4</v>
      </c>
      <c r="KD58" s="20">
        <f>SUM(CALCULATION!IM58:IN58)</f>
        <v>160</v>
      </c>
      <c r="KE58" s="50">
        <v>5</v>
      </c>
      <c r="KG58" s="20">
        <f>SUM(CALCULATION!IP58:IQ58)</f>
        <v>37</v>
      </c>
      <c r="KH58" s="50">
        <v>1</v>
      </c>
      <c r="KJ58" s="56">
        <f>SUM(CALCULATION!JF58:JG58)</f>
        <v>162</v>
      </c>
      <c r="KK58" s="50">
        <v>4</v>
      </c>
      <c r="KM58" s="20">
        <f>SUM(CALCULATION!IV58:IZ58)</f>
        <v>35</v>
      </c>
      <c r="KN58" s="50">
        <v>1</v>
      </c>
    </row>
    <row r="59" spans="27:27">
      <c r="AA59" s="47"/>
    </row>
  </sheetData>
  <mergeCells count="58">
    <mergeCell ref="AI1:AJ1"/>
    <mergeCell ref="AI2:AJ2"/>
    <mergeCell ref="AI3:AJ3"/>
    <mergeCell ref="AI4:AJ4"/>
    <mergeCell ref="AI5:AJ5"/>
    <mergeCell ref="AI6:AJ6"/>
    <mergeCell ref="AI7:AJ7"/>
    <mergeCell ref="AI8:AJ8"/>
    <mergeCell ref="AI9:AJ9"/>
    <mergeCell ref="AI10:AJ10"/>
    <mergeCell ref="AI11:AJ11"/>
    <mergeCell ref="AI12:AJ12"/>
    <mergeCell ref="AI13:AJ13"/>
    <mergeCell ref="AI14:AJ14"/>
    <mergeCell ref="AI15:AJ15"/>
    <mergeCell ref="AI16:AJ16"/>
    <mergeCell ref="AI17:AJ17"/>
    <mergeCell ref="AI18:AJ18"/>
    <mergeCell ref="AI19:AJ19"/>
    <mergeCell ref="AI20:AJ20"/>
    <mergeCell ref="AI21:AJ21"/>
    <mergeCell ref="AI22:AJ22"/>
    <mergeCell ref="AI23:AJ23"/>
    <mergeCell ref="AI24:AJ24"/>
    <mergeCell ref="AI25:AJ25"/>
    <mergeCell ref="AI26:AJ26"/>
    <mergeCell ref="AI27:AJ27"/>
    <mergeCell ref="AI28:AJ28"/>
    <mergeCell ref="AI29:AJ29"/>
    <mergeCell ref="AI30:AJ30"/>
    <mergeCell ref="AI31:AJ31"/>
    <mergeCell ref="AI32:AJ32"/>
    <mergeCell ref="AI33:AJ33"/>
    <mergeCell ref="AI34:AJ34"/>
    <mergeCell ref="AI35:AJ35"/>
    <mergeCell ref="AI36:AJ36"/>
    <mergeCell ref="AI37:AJ37"/>
    <mergeCell ref="AI38:AJ38"/>
    <mergeCell ref="AI39:AJ39"/>
    <mergeCell ref="AI40:AJ40"/>
    <mergeCell ref="AI41:AJ41"/>
    <mergeCell ref="AI42:AJ42"/>
    <mergeCell ref="AI43:AJ43"/>
    <mergeCell ref="AI44:AJ44"/>
    <mergeCell ref="AI45:AJ45"/>
    <mergeCell ref="AI46:AJ46"/>
    <mergeCell ref="AI47:AJ47"/>
    <mergeCell ref="AI48:AJ48"/>
    <mergeCell ref="AI49:AJ49"/>
    <mergeCell ref="AI50:AJ50"/>
    <mergeCell ref="AI51:AJ51"/>
    <mergeCell ref="AI52:AJ52"/>
    <mergeCell ref="AI53:AJ53"/>
    <mergeCell ref="AI54:AJ54"/>
    <mergeCell ref="AI55:AJ55"/>
    <mergeCell ref="AI56:AJ56"/>
    <mergeCell ref="AI57:AJ57"/>
    <mergeCell ref="AI58:AJ5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opLeftCell="B3" workbookViewId="0">
      <selection activeCell="D14" sqref="D14"/>
    </sheetView>
  </sheetViews>
  <sheetFormatPr defaultColWidth="9" defaultRowHeight="15"/>
  <cols>
    <col min="1" max="2" width="5.28571428571429" customWidth="1"/>
    <col min="3" max="3" width="33" customWidth="1"/>
    <col min="4" max="4" width="15.7142857142857" customWidth="1"/>
    <col min="5" max="6" width="13.8571428571429" customWidth="1"/>
    <col min="7" max="7" width="11.5714285714286" customWidth="1"/>
    <col min="8" max="8" width="10.5714285714286" customWidth="1"/>
    <col min="9" max="9" width="11.7142857142857" customWidth="1"/>
    <col min="10" max="10" width="10.4285714285714" customWidth="1"/>
    <col min="12" max="12" width="4.14285714285714" customWidth="1"/>
    <col min="13" max="13" width="14.8571428571429" customWidth="1"/>
    <col min="14" max="14" width="14" customWidth="1"/>
  </cols>
  <sheetData>
    <row r="1" spans="1:10">
      <c r="A1" t="s">
        <v>0</v>
      </c>
      <c r="J1" t="s">
        <v>80</v>
      </c>
    </row>
    <row r="2" ht="21" spans="5:8">
      <c r="E2" s="115" t="s">
        <v>81</v>
      </c>
      <c r="F2" s="115"/>
      <c r="G2" s="115"/>
      <c r="H2" s="115"/>
    </row>
    <row r="3" ht="38.25" customHeight="1" spans="1:14">
      <c r="A3" s="92" t="s">
        <v>2</v>
      </c>
      <c r="B3" s="92" t="s">
        <v>82</v>
      </c>
      <c r="C3" s="116" t="s">
        <v>3</v>
      </c>
      <c r="D3" s="117" t="s">
        <v>4</v>
      </c>
      <c r="E3" s="117"/>
      <c r="F3" s="117" t="s">
        <v>5</v>
      </c>
      <c r="G3" s="117"/>
      <c r="H3" s="117" t="s">
        <v>6</v>
      </c>
      <c r="I3" s="117" t="s">
        <v>7</v>
      </c>
      <c r="J3" s="117"/>
      <c r="K3" s="117" t="s">
        <v>8</v>
      </c>
      <c r="L3" s="117"/>
      <c r="M3" s="117"/>
      <c r="N3" t="s">
        <v>9</v>
      </c>
    </row>
    <row r="4" ht="75" customHeight="1" spans="4:14">
      <c r="D4" s="118" t="s">
        <v>83</v>
      </c>
      <c r="E4" s="118" t="s">
        <v>84</v>
      </c>
      <c r="F4" s="118" t="s">
        <v>85</v>
      </c>
      <c r="G4" s="120" t="s">
        <v>86</v>
      </c>
      <c r="H4" s="120" t="s">
        <v>87</v>
      </c>
      <c r="I4" s="120" t="s">
        <v>88</v>
      </c>
      <c r="J4" s="118" t="s">
        <v>89</v>
      </c>
      <c r="K4" s="130" t="s">
        <v>90</v>
      </c>
      <c r="L4" s="130"/>
      <c r="M4" s="130" t="s">
        <v>91</v>
      </c>
      <c r="N4" s="131" t="s">
        <v>92</v>
      </c>
    </row>
    <row r="5" ht="57" customHeight="1" spans="4:14">
      <c r="D5" s="122" t="s">
        <v>19</v>
      </c>
      <c r="E5" s="123" t="s">
        <v>19</v>
      </c>
      <c r="F5" s="123" t="s">
        <v>19</v>
      </c>
      <c r="G5" s="122" t="s">
        <v>19</v>
      </c>
      <c r="H5" s="122" t="s">
        <v>19</v>
      </c>
      <c r="I5" s="122" t="s">
        <v>19</v>
      </c>
      <c r="J5" s="123" t="s">
        <v>19</v>
      </c>
      <c r="K5" s="130" t="s">
        <v>20</v>
      </c>
      <c r="L5" s="130"/>
      <c r="M5" s="92" t="s">
        <v>20</v>
      </c>
      <c r="N5" s="92" t="s">
        <v>20</v>
      </c>
    </row>
    <row r="6" ht="15.75" spans="1:14">
      <c r="A6" s="91">
        <v>1</v>
      </c>
      <c r="B6" s="91">
        <v>1</v>
      </c>
      <c r="C6" s="124" t="s">
        <v>21</v>
      </c>
      <c r="D6">
        <v>4</v>
      </c>
      <c r="E6">
        <v>0</v>
      </c>
      <c r="F6">
        <v>0</v>
      </c>
      <c r="G6">
        <v>2</v>
      </c>
      <c r="H6">
        <v>8</v>
      </c>
      <c r="I6">
        <v>7</v>
      </c>
      <c r="J6">
        <v>2</v>
      </c>
      <c r="K6">
        <v>5</v>
      </c>
      <c r="M6">
        <v>0</v>
      </c>
      <c r="N6">
        <v>7</v>
      </c>
    </row>
    <row r="7" ht="33" customHeight="1" spans="1:14">
      <c r="A7" s="91">
        <v>2</v>
      </c>
      <c r="B7" s="91">
        <v>2</v>
      </c>
      <c r="C7" s="125" t="s">
        <v>22</v>
      </c>
      <c r="D7">
        <v>6</v>
      </c>
      <c r="E7">
        <v>1</v>
      </c>
      <c r="F7">
        <v>0</v>
      </c>
      <c r="G7">
        <v>4</v>
      </c>
      <c r="H7">
        <v>7</v>
      </c>
      <c r="I7">
        <v>7</v>
      </c>
      <c r="J7">
        <v>6</v>
      </c>
      <c r="K7">
        <v>3</v>
      </c>
      <c r="M7">
        <v>2</v>
      </c>
      <c r="N7">
        <v>5</v>
      </c>
    </row>
    <row r="8" ht="15.75" spans="1:14">
      <c r="A8" s="91">
        <v>3</v>
      </c>
      <c r="B8" s="91">
        <v>3</v>
      </c>
      <c r="C8" s="126" t="s">
        <v>23</v>
      </c>
      <c r="D8">
        <v>11</v>
      </c>
      <c r="E8">
        <v>1</v>
      </c>
      <c r="F8">
        <v>2</v>
      </c>
      <c r="G8">
        <v>9</v>
      </c>
      <c r="H8">
        <v>12</v>
      </c>
      <c r="I8">
        <v>9</v>
      </c>
      <c r="J8">
        <v>6</v>
      </c>
      <c r="K8">
        <v>9</v>
      </c>
      <c r="M8">
        <v>2</v>
      </c>
      <c r="N8">
        <v>12</v>
      </c>
    </row>
    <row r="9" ht="15.75" spans="1:14">
      <c r="A9" s="91">
        <v>4</v>
      </c>
      <c r="B9" s="91">
        <v>4</v>
      </c>
      <c r="C9" s="126" t="s">
        <v>24</v>
      </c>
      <c r="D9">
        <v>8</v>
      </c>
      <c r="E9">
        <v>2</v>
      </c>
      <c r="F9">
        <v>2</v>
      </c>
      <c r="G9">
        <v>7</v>
      </c>
      <c r="H9">
        <v>10</v>
      </c>
      <c r="I9">
        <v>7</v>
      </c>
      <c r="J9">
        <v>6</v>
      </c>
      <c r="K9" s="47">
        <v>5</v>
      </c>
      <c r="L9" s="47"/>
      <c r="M9" s="47">
        <v>2</v>
      </c>
      <c r="N9">
        <v>8</v>
      </c>
    </row>
    <row r="10" ht="15.75" spans="1:14">
      <c r="A10" s="91">
        <v>5</v>
      </c>
      <c r="B10" s="91">
        <v>5</v>
      </c>
      <c r="C10" s="126" t="s">
        <v>25</v>
      </c>
      <c r="D10">
        <v>10</v>
      </c>
      <c r="E10">
        <v>3</v>
      </c>
      <c r="F10">
        <v>2</v>
      </c>
      <c r="G10">
        <v>9</v>
      </c>
      <c r="H10">
        <v>12</v>
      </c>
      <c r="I10">
        <v>9</v>
      </c>
      <c r="J10">
        <v>6</v>
      </c>
      <c r="K10" s="47">
        <v>9</v>
      </c>
      <c r="L10" s="47"/>
      <c r="M10" s="47">
        <v>2</v>
      </c>
      <c r="N10">
        <v>16</v>
      </c>
    </row>
    <row r="11" ht="15.75" spans="1:14">
      <c r="A11" s="91">
        <v>6</v>
      </c>
      <c r="B11" s="91">
        <v>6</v>
      </c>
      <c r="C11" s="126" t="s">
        <v>26</v>
      </c>
      <c r="D11">
        <v>8</v>
      </c>
      <c r="E11">
        <v>3</v>
      </c>
      <c r="F11">
        <v>2</v>
      </c>
      <c r="G11">
        <v>8</v>
      </c>
      <c r="H11">
        <v>8</v>
      </c>
      <c r="I11">
        <v>7</v>
      </c>
      <c r="J11">
        <v>4</v>
      </c>
      <c r="K11" s="47" t="s">
        <v>27</v>
      </c>
      <c r="L11" s="47"/>
      <c r="M11" s="47">
        <v>2</v>
      </c>
      <c r="N11">
        <v>8</v>
      </c>
    </row>
    <row r="12" ht="15.75" spans="1:14">
      <c r="A12" s="91">
        <v>7</v>
      </c>
      <c r="B12" s="91">
        <v>7</v>
      </c>
      <c r="C12" s="126" t="s">
        <v>28</v>
      </c>
      <c r="D12">
        <v>10</v>
      </c>
      <c r="E12">
        <v>3</v>
      </c>
      <c r="F12">
        <v>0</v>
      </c>
      <c r="G12">
        <v>8</v>
      </c>
      <c r="H12">
        <v>11</v>
      </c>
      <c r="I12">
        <v>9</v>
      </c>
      <c r="J12">
        <v>6</v>
      </c>
      <c r="K12" s="47">
        <v>8</v>
      </c>
      <c r="L12" s="47"/>
      <c r="M12" s="47">
        <v>2</v>
      </c>
      <c r="N12">
        <v>12</v>
      </c>
    </row>
    <row r="13" ht="15.75" spans="1:14">
      <c r="A13" s="91">
        <v>8</v>
      </c>
      <c r="B13" s="91">
        <v>8</v>
      </c>
      <c r="C13" s="126" t="s">
        <v>29</v>
      </c>
      <c r="D13">
        <v>9</v>
      </c>
      <c r="E13">
        <v>3</v>
      </c>
      <c r="F13">
        <v>0</v>
      </c>
      <c r="G13">
        <v>7</v>
      </c>
      <c r="H13">
        <v>6</v>
      </c>
      <c r="I13">
        <v>8</v>
      </c>
      <c r="J13">
        <v>2</v>
      </c>
      <c r="K13" s="47">
        <v>5</v>
      </c>
      <c r="L13" s="47"/>
      <c r="M13" s="47">
        <v>2</v>
      </c>
      <c r="N13">
        <v>9</v>
      </c>
    </row>
    <row r="14" ht="15.75" spans="1:14">
      <c r="A14" s="91">
        <v>9</v>
      </c>
      <c r="B14" s="91">
        <v>9</v>
      </c>
      <c r="C14" s="126" t="s">
        <v>30</v>
      </c>
      <c r="D14">
        <v>10</v>
      </c>
      <c r="E14">
        <v>2</v>
      </c>
      <c r="F14">
        <v>2</v>
      </c>
      <c r="G14">
        <v>9</v>
      </c>
      <c r="H14">
        <v>12</v>
      </c>
      <c r="I14">
        <v>8</v>
      </c>
      <c r="J14">
        <v>6</v>
      </c>
      <c r="K14" s="47">
        <v>7</v>
      </c>
      <c r="L14" s="47"/>
      <c r="M14" s="47">
        <v>1</v>
      </c>
      <c r="N14">
        <v>10</v>
      </c>
    </row>
    <row r="15" ht="15.75" spans="1:14">
      <c r="A15" s="91">
        <v>10</v>
      </c>
      <c r="B15" s="91">
        <v>10</v>
      </c>
      <c r="C15" s="126" t="s">
        <v>31</v>
      </c>
      <c r="D15">
        <v>7</v>
      </c>
      <c r="E15">
        <v>3</v>
      </c>
      <c r="F15">
        <v>2</v>
      </c>
      <c r="G15">
        <v>7</v>
      </c>
      <c r="H15">
        <v>9</v>
      </c>
      <c r="I15">
        <v>8</v>
      </c>
      <c r="J15">
        <v>6</v>
      </c>
      <c r="K15" s="47">
        <v>7</v>
      </c>
      <c r="L15" s="47"/>
      <c r="M15" s="47">
        <v>2</v>
      </c>
      <c r="N15">
        <v>7</v>
      </c>
    </row>
    <row r="16" ht="15.75" spans="1:14">
      <c r="A16" s="91">
        <v>11</v>
      </c>
      <c r="B16" s="91">
        <v>11</v>
      </c>
      <c r="C16" s="126" t="s">
        <v>32</v>
      </c>
      <c r="D16">
        <v>10</v>
      </c>
      <c r="E16">
        <v>1</v>
      </c>
      <c r="F16">
        <v>2</v>
      </c>
      <c r="G16">
        <v>8</v>
      </c>
      <c r="H16">
        <v>11</v>
      </c>
      <c r="I16">
        <v>8</v>
      </c>
      <c r="J16">
        <v>6</v>
      </c>
      <c r="K16" s="47">
        <v>8</v>
      </c>
      <c r="L16" s="47"/>
      <c r="M16" s="47">
        <v>1</v>
      </c>
      <c r="N16">
        <v>11</v>
      </c>
    </row>
    <row r="17" ht="15.75" spans="1:14">
      <c r="A17" s="91">
        <v>12</v>
      </c>
      <c r="B17" s="91">
        <v>12</v>
      </c>
      <c r="C17" s="126" t="s">
        <v>33</v>
      </c>
      <c r="D17">
        <v>5</v>
      </c>
      <c r="E17">
        <v>3</v>
      </c>
      <c r="F17">
        <v>2</v>
      </c>
      <c r="G17">
        <v>7</v>
      </c>
      <c r="H17">
        <v>10</v>
      </c>
      <c r="I17">
        <v>9</v>
      </c>
      <c r="J17">
        <v>6</v>
      </c>
      <c r="K17" s="47">
        <v>7</v>
      </c>
      <c r="L17" s="47"/>
      <c r="M17" s="47">
        <v>1</v>
      </c>
      <c r="N17">
        <v>11</v>
      </c>
    </row>
    <row r="18" ht="15.75" spans="1:14">
      <c r="A18" s="91">
        <v>13</v>
      </c>
      <c r="B18" s="91">
        <v>13</v>
      </c>
      <c r="C18" s="126" t="s">
        <v>34</v>
      </c>
      <c r="D18">
        <v>6</v>
      </c>
      <c r="E18">
        <v>1</v>
      </c>
      <c r="F18">
        <v>2</v>
      </c>
      <c r="G18">
        <v>8</v>
      </c>
      <c r="H18">
        <v>9</v>
      </c>
      <c r="I18">
        <v>7</v>
      </c>
      <c r="J18">
        <v>6</v>
      </c>
      <c r="K18" s="47">
        <v>7</v>
      </c>
      <c r="L18" s="47"/>
      <c r="M18" s="47">
        <v>2</v>
      </c>
      <c r="N18">
        <v>9</v>
      </c>
    </row>
    <row r="19" ht="15.75" spans="1:14">
      <c r="A19" s="91">
        <v>14</v>
      </c>
      <c r="B19" s="91">
        <v>14</v>
      </c>
      <c r="C19" s="126" t="s">
        <v>35</v>
      </c>
      <c r="D19">
        <v>10</v>
      </c>
      <c r="E19">
        <v>1</v>
      </c>
      <c r="F19">
        <v>2</v>
      </c>
      <c r="G19">
        <v>8</v>
      </c>
      <c r="H19">
        <v>11</v>
      </c>
      <c r="I19">
        <v>8</v>
      </c>
      <c r="J19">
        <v>6</v>
      </c>
      <c r="K19" s="47">
        <v>8</v>
      </c>
      <c r="L19" s="47"/>
      <c r="M19" s="47">
        <v>2</v>
      </c>
      <c r="N19">
        <v>12</v>
      </c>
    </row>
    <row r="20" ht="15.75" spans="1:14">
      <c r="A20" s="91">
        <v>15</v>
      </c>
      <c r="B20" s="91">
        <v>15</v>
      </c>
      <c r="C20" s="126" t="s">
        <v>36</v>
      </c>
      <c r="D20">
        <v>10</v>
      </c>
      <c r="E20">
        <v>3</v>
      </c>
      <c r="F20">
        <v>2</v>
      </c>
      <c r="G20">
        <v>8</v>
      </c>
      <c r="H20">
        <v>12</v>
      </c>
      <c r="I20">
        <v>9</v>
      </c>
      <c r="J20">
        <v>6</v>
      </c>
      <c r="K20" s="47">
        <v>9</v>
      </c>
      <c r="L20" s="47"/>
      <c r="M20" s="47">
        <v>2</v>
      </c>
      <c r="N20">
        <v>15</v>
      </c>
    </row>
    <row r="21" ht="15.75" spans="1:14">
      <c r="A21" s="91">
        <v>16</v>
      </c>
      <c r="B21" s="91">
        <v>16</v>
      </c>
      <c r="C21" s="126" t="s">
        <v>37</v>
      </c>
      <c r="D21">
        <v>10</v>
      </c>
      <c r="E21">
        <v>3</v>
      </c>
      <c r="F21">
        <v>2</v>
      </c>
      <c r="G21">
        <v>9</v>
      </c>
      <c r="H21">
        <v>12</v>
      </c>
      <c r="I21">
        <v>9</v>
      </c>
      <c r="J21">
        <v>6</v>
      </c>
      <c r="K21" s="47">
        <v>9</v>
      </c>
      <c r="L21" s="47"/>
      <c r="M21" s="47">
        <v>2</v>
      </c>
      <c r="N21">
        <v>16</v>
      </c>
    </row>
    <row r="22" ht="15.75" spans="1:14">
      <c r="A22" s="91">
        <v>17</v>
      </c>
      <c r="B22" s="91">
        <v>17</v>
      </c>
      <c r="C22" s="126" t="s">
        <v>38</v>
      </c>
      <c r="D22">
        <v>2</v>
      </c>
      <c r="E22">
        <v>3</v>
      </c>
      <c r="F22">
        <v>2</v>
      </c>
      <c r="G22">
        <v>5</v>
      </c>
      <c r="H22">
        <v>8</v>
      </c>
      <c r="I22">
        <v>7</v>
      </c>
      <c r="J22">
        <v>6</v>
      </c>
      <c r="K22" s="47">
        <v>3</v>
      </c>
      <c r="L22" s="47"/>
      <c r="M22" s="47">
        <v>0</v>
      </c>
      <c r="N22">
        <v>9</v>
      </c>
    </row>
    <row r="23" ht="15.75" spans="1:14">
      <c r="A23" s="91">
        <v>18</v>
      </c>
      <c r="B23" s="91">
        <v>18</v>
      </c>
      <c r="C23" s="126" t="s">
        <v>39</v>
      </c>
      <c r="D23">
        <v>9</v>
      </c>
      <c r="E23">
        <v>1</v>
      </c>
      <c r="F23">
        <v>2</v>
      </c>
      <c r="G23">
        <v>6</v>
      </c>
      <c r="H23">
        <v>11</v>
      </c>
      <c r="I23">
        <v>9</v>
      </c>
      <c r="J23">
        <v>6</v>
      </c>
      <c r="K23" s="47">
        <v>8</v>
      </c>
      <c r="L23" s="47"/>
      <c r="M23" s="47">
        <v>2</v>
      </c>
      <c r="N23">
        <v>11</v>
      </c>
    </row>
    <row r="24" ht="15.75" spans="1:14">
      <c r="A24" s="91">
        <v>19</v>
      </c>
      <c r="B24" s="91">
        <v>19</v>
      </c>
      <c r="C24" s="126" t="s">
        <v>40</v>
      </c>
      <c r="D24">
        <v>8</v>
      </c>
      <c r="E24">
        <v>3</v>
      </c>
      <c r="F24">
        <v>1</v>
      </c>
      <c r="G24">
        <v>7</v>
      </c>
      <c r="H24">
        <v>5</v>
      </c>
      <c r="I24">
        <v>6</v>
      </c>
      <c r="J24">
        <v>2</v>
      </c>
      <c r="K24" s="47">
        <v>5</v>
      </c>
      <c r="L24" s="47"/>
      <c r="M24" s="47">
        <v>1</v>
      </c>
      <c r="N24">
        <v>11</v>
      </c>
    </row>
    <row r="25" ht="15.75" spans="1:14">
      <c r="A25" s="91">
        <v>20</v>
      </c>
      <c r="B25" s="91">
        <v>20</v>
      </c>
      <c r="C25" s="126" t="s">
        <v>41</v>
      </c>
      <c r="D25">
        <v>7</v>
      </c>
      <c r="E25">
        <v>3</v>
      </c>
      <c r="F25">
        <v>2</v>
      </c>
      <c r="G25">
        <v>8</v>
      </c>
      <c r="H25">
        <v>11</v>
      </c>
      <c r="I25">
        <v>7</v>
      </c>
      <c r="J25">
        <v>6</v>
      </c>
      <c r="K25" s="47">
        <v>6</v>
      </c>
      <c r="L25" s="47"/>
      <c r="M25" s="47">
        <v>1</v>
      </c>
      <c r="N25">
        <v>9</v>
      </c>
    </row>
    <row r="26" ht="15.75" spans="1:14">
      <c r="A26" s="91">
        <v>21</v>
      </c>
      <c r="B26" s="91">
        <v>21</v>
      </c>
      <c r="C26" s="126" t="s">
        <v>42</v>
      </c>
      <c r="D26">
        <v>8</v>
      </c>
      <c r="E26">
        <v>3</v>
      </c>
      <c r="F26">
        <v>2</v>
      </c>
      <c r="G26">
        <v>7</v>
      </c>
      <c r="H26">
        <v>8</v>
      </c>
      <c r="I26">
        <v>7</v>
      </c>
      <c r="J26">
        <v>4</v>
      </c>
      <c r="K26" s="47">
        <v>4</v>
      </c>
      <c r="L26" s="47"/>
      <c r="M26" s="47">
        <v>2</v>
      </c>
      <c r="N26">
        <v>8</v>
      </c>
    </row>
    <row r="27" ht="15.75" spans="1:14">
      <c r="A27" s="91">
        <v>22</v>
      </c>
      <c r="B27" s="91">
        <v>22</v>
      </c>
      <c r="C27" s="126" t="s">
        <v>43</v>
      </c>
      <c r="D27">
        <v>6</v>
      </c>
      <c r="E27">
        <v>2</v>
      </c>
      <c r="F27">
        <v>2</v>
      </c>
      <c r="G27">
        <v>9</v>
      </c>
      <c r="H27">
        <v>12</v>
      </c>
      <c r="I27">
        <v>9</v>
      </c>
      <c r="J27">
        <v>6</v>
      </c>
      <c r="K27" s="47">
        <v>8</v>
      </c>
      <c r="L27" s="47"/>
      <c r="M27" s="47">
        <v>2</v>
      </c>
      <c r="N27">
        <v>8</v>
      </c>
    </row>
    <row r="28" ht="15.75" spans="1:14">
      <c r="A28" s="91">
        <v>23</v>
      </c>
      <c r="B28" s="91">
        <v>23</v>
      </c>
      <c r="C28" s="126" t="s">
        <v>44</v>
      </c>
      <c r="D28">
        <v>2</v>
      </c>
      <c r="E28">
        <v>3</v>
      </c>
      <c r="F28">
        <v>1</v>
      </c>
      <c r="G28">
        <v>7</v>
      </c>
      <c r="H28">
        <v>4</v>
      </c>
      <c r="I28">
        <v>4</v>
      </c>
      <c r="J28">
        <v>2</v>
      </c>
      <c r="K28" s="47">
        <v>2</v>
      </c>
      <c r="L28" s="47"/>
      <c r="M28" s="47">
        <v>1</v>
      </c>
      <c r="N28">
        <v>6</v>
      </c>
    </row>
    <row r="29" ht="15.75" spans="1:14">
      <c r="A29" s="91">
        <v>24</v>
      </c>
      <c r="B29" s="91">
        <v>24</v>
      </c>
      <c r="C29" s="126" t="s">
        <v>45</v>
      </c>
      <c r="D29">
        <v>4</v>
      </c>
      <c r="E29">
        <v>2</v>
      </c>
      <c r="F29">
        <v>1</v>
      </c>
      <c r="G29">
        <v>2</v>
      </c>
      <c r="H29">
        <v>8</v>
      </c>
      <c r="I29">
        <v>7</v>
      </c>
      <c r="J29">
        <v>6</v>
      </c>
      <c r="K29" s="47">
        <v>4</v>
      </c>
      <c r="L29" s="47"/>
      <c r="M29" s="47">
        <v>0</v>
      </c>
      <c r="N29">
        <v>9</v>
      </c>
    </row>
    <row r="30" ht="15.75" spans="1:14">
      <c r="A30" s="91">
        <v>25</v>
      </c>
      <c r="B30" s="91">
        <v>25</v>
      </c>
      <c r="C30" s="126" t="s">
        <v>46</v>
      </c>
      <c r="D30">
        <v>6</v>
      </c>
      <c r="E30">
        <v>0</v>
      </c>
      <c r="F30">
        <v>1</v>
      </c>
      <c r="G30">
        <v>4</v>
      </c>
      <c r="H30">
        <v>2</v>
      </c>
      <c r="I30">
        <v>4</v>
      </c>
      <c r="J30">
        <v>0</v>
      </c>
      <c r="K30" s="47">
        <v>1</v>
      </c>
      <c r="L30" s="47"/>
      <c r="M30" s="47">
        <v>0</v>
      </c>
      <c r="N30">
        <v>3</v>
      </c>
    </row>
    <row r="31" ht="15.75" spans="1:14">
      <c r="A31" s="91">
        <v>26</v>
      </c>
      <c r="B31" s="91">
        <v>26</v>
      </c>
      <c r="C31" s="127" t="s">
        <v>47</v>
      </c>
      <c r="D31">
        <v>7</v>
      </c>
      <c r="E31">
        <v>1</v>
      </c>
      <c r="F31">
        <v>0</v>
      </c>
      <c r="G31">
        <v>5</v>
      </c>
      <c r="H31">
        <v>6</v>
      </c>
      <c r="I31">
        <v>8</v>
      </c>
      <c r="J31">
        <v>4</v>
      </c>
      <c r="K31" s="47">
        <v>4</v>
      </c>
      <c r="L31" s="47"/>
      <c r="M31" s="47">
        <v>1</v>
      </c>
      <c r="N31">
        <v>9</v>
      </c>
    </row>
    <row r="32" ht="15.75" spans="1:14">
      <c r="A32" s="91">
        <v>27</v>
      </c>
      <c r="B32" s="91">
        <v>27</v>
      </c>
      <c r="C32" s="126" t="s">
        <v>48</v>
      </c>
      <c r="D32">
        <v>10</v>
      </c>
      <c r="E32">
        <v>3</v>
      </c>
      <c r="F32">
        <v>1</v>
      </c>
      <c r="G32">
        <v>7</v>
      </c>
      <c r="H32">
        <v>12</v>
      </c>
      <c r="I32">
        <v>9</v>
      </c>
      <c r="J32">
        <v>6</v>
      </c>
      <c r="K32" s="47">
        <v>9</v>
      </c>
      <c r="L32" s="47"/>
      <c r="M32" s="47">
        <v>2</v>
      </c>
      <c r="N32">
        <v>15</v>
      </c>
    </row>
    <row r="33" ht="15.75" spans="1:14">
      <c r="A33" s="91">
        <v>28</v>
      </c>
      <c r="B33" s="91">
        <v>28</v>
      </c>
      <c r="C33" s="126" t="s">
        <v>49</v>
      </c>
      <c r="D33">
        <v>9</v>
      </c>
      <c r="E33">
        <v>3</v>
      </c>
      <c r="F33">
        <v>2</v>
      </c>
      <c r="G33">
        <v>8</v>
      </c>
      <c r="H33">
        <v>11</v>
      </c>
      <c r="I33">
        <v>9</v>
      </c>
      <c r="J33">
        <v>6</v>
      </c>
      <c r="K33" s="47">
        <v>7</v>
      </c>
      <c r="L33" s="47"/>
      <c r="M33" s="47">
        <v>2</v>
      </c>
      <c r="N33">
        <v>13</v>
      </c>
    </row>
    <row r="34" ht="15.75" spans="1:14">
      <c r="A34" s="91">
        <v>29</v>
      </c>
      <c r="B34" s="91">
        <v>29</v>
      </c>
      <c r="C34" s="126" t="s">
        <v>50</v>
      </c>
      <c r="D34">
        <v>11</v>
      </c>
      <c r="E34">
        <v>1</v>
      </c>
      <c r="F34">
        <v>2</v>
      </c>
      <c r="G34">
        <v>9</v>
      </c>
      <c r="H34">
        <v>10</v>
      </c>
      <c r="I34">
        <v>8</v>
      </c>
      <c r="J34">
        <v>6</v>
      </c>
      <c r="K34" s="47">
        <v>8</v>
      </c>
      <c r="L34" s="47"/>
      <c r="M34" s="47">
        <v>2</v>
      </c>
      <c r="N34">
        <v>9</v>
      </c>
    </row>
    <row r="35" ht="15.75" spans="1:14">
      <c r="A35" s="91">
        <v>30</v>
      </c>
      <c r="B35" s="91">
        <v>30</v>
      </c>
      <c r="C35" s="126" t="s">
        <v>51</v>
      </c>
      <c r="D35">
        <v>11</v>
      </c>
      <c r="E35">
        <v>1</v>
      </c>
      <c r="F35">
        <v>2</v>
      </c>
      <c r="G35">
        <v>9</v>
      </c>
      <c r="H35" t="s">
        <v>93</v>
      </c>
      <c r="I35">
        <v>8</v>
      </c>
      <c r="J35">
        <v>6</v>
      </c>
      <c r="K35" s="47">
        <v>9</v>
      </c>
      <c r="L35" s="47"/>
      <c r="M35" s="47">
        <v>1</v>
      </c>
      <c r="N35">
        <v>13</v>
      </c>
    </row>
    <row r="36" ht="15.75" spans="1:14">
      <c r="A36" s="91">
        <v>31</v>
      </c>
      <c r="B36" s="91">
        <v>31</v>
      </c>
      <c r="C36" s="126" t="s">
        <v>52</v>
      </c>
      <c r="D36">
        <v>10</v>
      </c>
      <c r="E36">
        <v>3</v>
      </c>
      <c r="F36">
        <v>0</v>
      </c>
      <c r="G36">
        <v>9</v>
      </c>
      <c r="H36">
        <v>12</v>
      </c>
      <c r="I36">
        <v>9</v>
      </c>
      <c r="J36">
        <v>6</v>
      </c>
      <c r="K36" s="47">
        <v>8</v>
      </c>
      <c r="L36" s="47"/>
      <c r="M36" s="47">
        <v>1</v>
      </c>
      <c r="N36">
        <v>16</v>
      </c>
    </row>
    <row r="37" ht="15.75" spans="1:14">
      <c r="A37" s="91">
        <v>32</v>
      </c>
      <c r="B37" s="91">
        <v>32</v>
      </c>
      <c r="C37" s="126" t="s">
        <v>53</v>
      </c>
      <c r="D37">
        <v>2</v>
      </c>
      <c r="E37">
        <v>3</v>
      </c>
      <c r="F37">
        <v>2</v>
      </c>
      <c r="G37">
        <v>2</v>
      </c>
      <c r="H37">
        <v>4</v>
      </c>
      <c r="I37">
        <v>4</v>
      </c>
      <c r="J37">
        <v>2</v>
      </c>
      <c r="K37" s="47">
        <v>2</v>
      </c>
      <c r="L37" s="47"/>
      <c r="M37" s="47">
        <v>0</v>
      </c>
      <c r="N37">
        <v>7</v>
      </c>
    </row>
    <row r="38" ht="15.75" spans="1:14">
      <c r="A38" s="91">
        <v>33</v>
      </c>
      <c r="B38" s="91">
        <v>33</v>
      </c>
      <c r="C38" s="126" t="s">
        <v>54</v>
      </c>
      <c r="D38">
        <v>9</v>
      </c>
      <c r="E38">
        <v>0</v>
      </c>
      <c r="F38">
        <v>1</v>
      </c>
      <c r="G38">
        <v>8</v>
      </c>
      <c r="H38">
        <v>10</v>
      </c>
      <c r="I38">
        <v>9</v>
      </c>
      <c r="J38">
        <v>6</v>
      </c>
      <c r="K38" s="47">
        <v>7</v>
      </c>
      <c r="L38" s="47"/>
      <c r="M38" s="47">
        <v>1</v>
      </c>
      <c r="N38">
        <v>8</v>
      </c>
    </row>
    <row r="39" ht="15.75" spans="1:14">
      <c r="A39" s="91">
        <v>34</v>
      </c>
      <c r="B39" s="91">
        <v>34</v>
      </c>
      <c r="C39" s="126" t="s">
        <v>55</v>
      </c>
      <c r="D39">
        <v>10</v>
      </c>
      <c r="E39">
        <v>3</v>
      </c>
      <c r="F39">
        <v>2</v>
      </c>
      <c r="G39">
        <v>9</v>
      </c>
      <c r="H39">
        <v>7</v>
      </c>
      <c r="I39">
        <v>8</v>
      </c>
      <c r="J39">
        <v>6</v>
      </c>
      <c r="K39" s="47">
        <v>5</v>
      </c>
      <c r="L39" s="47"/>
      <c r="M39" s="47">
        <v>1</v>
      </c>
      <c r="N39">
        <v>9</v>
      </c>
    </row>
    <row r="40" ht="15.75" spans="1:14">
      <c r="A40" s="91">
        <v>35</v>
      </c>
      <c r="B40" s="91">
        <v>35</v>
      </c>
      <c r="C40" s="126" t="s">
        <v>56</v>
      </c>
      <c r="D40">
        <v>11</v>
      </c>
      <c r="E40">
        <v>3</v>
      </c>
      <c r="F40">
        <v>1</v>
      </c>
      <c r="G40">
        <v>9</v>
      </c>
      <c r="H40">
        <v>12</v>
      </c>
      <c r="I40">
        <v>9</v>
      </c>
      <c r="J40">
        <v>6</v>
      </c>
      <c r="K40" s="47">
        <v>9</v>
      </c>
      <c r="L40" s="47"/>
      <c r="M40" s="47">
        <v>2</v>
      </c>
      <c r="N40">
        <v>16</v>
      </c>
    </row>
    <row r="41" ht="15.75" spans="1:14">
      <c r="A41" s="91">
        <v>36</v>
      </c>
      <c r="B41" s="91">
        <v>36</v>
      </c>
      <c r="C41" s="126" t="s">
        <v>57</v>
      </c>
      <c r="D41">
        <v>7</v>
      </c>
      <c r="E41">
        <v>2</v>
      </c>
      <c r="F41">
        <v>2</v>
      </c>
      <c r="G41">
        <v>6</v>
      </c>
      <c r="H41">
        <v>10</v>
      </c>
      <c r="I41">
        <v>7</v>
      </c>
      <c r="J41">
        <v>6</v>
      </c>
      <c r="K41" s="47">
        <v>5</v>
      </c>
      <c r="L41" s="47"/>
      <c r="M41" s="47">
        <v>2</v>
      </c>
      <c r="N41">
        <v>7</v>
      </c>
    </row>
    <row r="42" ht="15.75" spans="1:14">
      <c r="A42" s="91">
        <v>37</v>
      </c>
      <c r="B42" s="91">
        <v>37</v>
      </c>
      <c r="C42" s="126" t="s">
        <v>58</v>
      </c>
      <c r="D42">
        <v>10</v>
      </c>
      <c r="E42">
        <v>2</v>
      </c>
      <c r="F42">
        <v>2</v>
      </c>
      <c r="G42">
        <v>9</v>
      </c>
      <c r="H42">
        <v>11</v>
      </c>
      <c r="I42">
        <v>9</v>
      </c>
      <c r="J42">
        <v>6</v>
      </c>
      <c r="K42" s="47">
        <v>7</v>
      </c>
      <c r="L42" s="47"/>
      <c r="M42" s="47">
        <v>1</v>
      </c>
      <c r="N42">
        <v>13</v>
      </c>
    </row>
    <row r="43" ht="15.75" spans="1:14">
      <c r="A43" s="91">
        <v>38</v>
      </c>
      <c r="B43" s="91">
        <v>38</v>
      </c>
      <c r="C43" s="126" t="s">
        <v>59</v>
      </c>
      <c r="D43">
        <v>9</v>
      </c>
      <c r="E43">
        <v>2</v>
      </c>
      <c r="F43">
        <v>2</v>
      </c>
      <c r="G43">
        <v>9</v>
      </c>
      <c r="H43">
        <v>12</v>
      </c>
      <c r="I43">
        <v>9</v>
      </c>
      <c r="J43">
        <v>6</v>
      </c>
      <c r="K43" s="47">
        <v>8</v>
      </c>
      <c r="L43" s="47"/>
      <c r="M43" s="47">
        <v>2</v>
      </c>
      <c r="N43">
        <v>10</v>
      </c>
    </row>
    <row r="44" ht="15.75" spans="1:14">
      <c r="A44" s="91">
        <v>39</v>
      </c>
      <c r="B44" s="91">
        <v>39</v>
      </c>
      <c r="C44" s="126" t="s">
        <v>60</v>
      </c>
      <c r="D44">
        <v>10</v>
      </c>
      <c r="E44">
        <v>3</v>
      </c>
      <c r="F44">
        <v>2</v>
      </c>
      <c r="G44">
        <v>9</v>
      </c>
      <c r="H44">
        <v>12</v>
      </c>
      <c r="I44">
        <v>9</v>
      </c>
      <c r="J44">
        <v>6</v>
      </c>
      <c r="K44" s="47">
        <v>9</v>
      </c>
      <c r="L44" s="47"/>
      <c r="M44" s="47">
        <v>2</v>
      </c>
      <c r="N44">
        <v>16</v>
      </c>
    </row>
    <row r="45" ht="15.75" spans="1:14">
      <c r="A45" s="91">
        <v>40</v>
      </c>
      <c r="B45" s="91">
        <v>40</v>
      </c>
      <c r="C45" s="126" t="s">
        <v>61</v>
      </c>
      <c r="D45">
        <v>10</v>
      </c>
      <c r="E45">
        <v>3</v>
      </c>
      <c r="F45">
        <v>2</v>
      </c>
      <c r="G45">
        <v>9</v>
      </c>
      <c r="H45">
        <v>11</v>
      </c>
      <c r="I45">
        <v>9</v>
      </c>
      <c r="J45">
        <v>6</v>
      </c>
      <c r="K45" s="47">
        <v>8</v>
      </c>
      <c r="L45" s="47"/>
      <c r="M45" s="47">
        <v>2</v>
      </c>
      <c r="N45">
        <v>11</v>
      </c>
    </row>
    <row r="46" ht="15.75" spans="1:14">
      <c r="A46" s="91">
        <v>41</v>
      </c>
      <c r="B46" s="91">
        <v>41</v>
      </c>
      <c r="C46" s="126" t="s">
        <v>62</v>
      </c>
      <c r="D46">
        <v>11</v>
      </c>
      <c r="E46">
        <v>3</v>
      </c>
      <c r="F46">
        <v>2</v>
      </c>
      <c r="G46">
        <v>8</v>
      </c>
      <c r="H46">
        <v>11</v>
      </c>
      <c r="I46">
        <v>9</v>
      </c>
      <c r="J46">
        <v>6</v>
      </c>
      <c r="K46" s="47">
        <v>8</v>
      </c>
      <c r="L46" s="47"/>
      <c r="M46" s="47">
        <v>1</v>
      </c>
      <c r="N46">
        <v>15</v>
      </c>
    </row>
    <row r="47" ht="15.75" spans="1:14">
      <c r="A47" s="91">
        <v>42</v>
      </c>
      <c r="B47" s="91">
        <v>42</v>
      </c>
      <c r="C47" s="126" t="s">
        <v>63</v>
      </c>
      <c r="D47">
        <v>9</v>
      </c>
      <c r="E47">
        <v>3</v>
      </c>
      <c r="F47">
        <v>2</v>
      </c>
      <c r="G47">
        <v>9</v>
      </c>
      <c r="H47">
        <v>12</v>
      </c>
      <c r="I47">
        <v>9</v>
      </c>
      <c r="J47">
        <v>6</v>
      </c>
      <c r="K47" s="47">
        <v>8</v>
      </c>
      <c r="L47" s="47"/>
      <c r="M47" s="47">
        <v>2</v>
      </c>
      <c r="N47">
        <v>13</v>
      </c>
    </row>
    <row r="48" ht="15.75" spans="1:14">
      <c r="A48" s="91">
        <v>43</v>
      </c>
      <c r="B48" s="91">
        <v>43</v>
      </c>
      <c r="C48" s="126" t="s">
        <v>64</v>
      </c>
      <c r="D48">
        <v>9</v>
      </c>
      <c r="E48">
        <v>2</v>
      </c>
      <c r="F48">
        <v>2</v>
      </c>
      <c r="G48">
        <v>8</v>
      </c>
      <c r="H48">
        <v>11</v>
      </c>
      <c r="I48">
        <v>9</v>
      </c>
      <c r="J48">
        <v>6</v>
      </c>
      <c r="K48" s="47">
        <v>8</v>
      </c>
      <c r="L48" s="47"/>
      <c r="M48" s="47">
        <v>2</v>
      </c>
      <c r="N48">
        <v>12</v>
      </c>
    </row>
    <row r="49" ht="15.75" spans="1:14">
      <c r="A49" s="91">
        <v>44</v>
      </c>
      <c r="B49" s="91">
        <v>44</v>
      </c>
      <c r="C49" s="126" t="s">
        <v>65</v>
      </c>
      <c r="D49">
        <v>10</v>
      </c>
      <c r="E49">
        <v>2</v>
      </c>
      <c r="F49">
        <v>2</v>
      </c>
      <c r="G49">
        <v>9</v>
      </c>
      <c r="H49">
        <v>11</v>
      </c>
      <c r="I49">
        <v>9</v>
      </c>
      <c r="J49">
        <v>6</v>
      </c>
      <c r="K49" s="47">
        <v>7</v>
      </c>
      <c r="L49" s="47"/>
      <c r="M49" s="47">
        <v>2</v>
      </c>
      <c r="N49">
        <v>12</v>
      </c>
    </row>
    <row r="50" ht="15.75" spans="1:14">
      <c r="A50" s="91">
        <v>45</v>
      </c>
      <c r="B50" s="91">
        <v>45</v>
      </c>
      <c r="C50" s="126" t="s">
        <v>66</v>
      </c>
      <c r="D50">
        <v>11</v>
      </c>
      <c r="E50">
        <v>3</v>
      </c>
      <c r="F50">
        <v>2</v>
      </c>
      <c r="G50">
        <v>9</v>
      </c>
      <c r="H50">
        <v>12</v>
      </c>
      <c r="I50">
        <v>9</v>
      </c>
      <c r="J50">
        <v>6</v>
      </c>
      <c r="K50" s="47">
        <v>9</v>
      </c>
      <c r="L50" s="47"/>
      <c r="M50" s="47">
        <v>2</v>
      </c>
      <c r="N50">
        <v>15</v>
      </c>
    </row>
    <row r="51" ht="15.75" spans="1:14">
      <c r="A51" s="91">
        <v>46</v>
      </c>
      <c r="B51" s="91">
        <v>46</v>
      </c>
      <c r="C51" s="126" t="s">
        <v>67</v>
      </c>
      <c r="D51">
        <v>10</v>
      </c>
      <c r="E51">
        <v>3</v>
      </c>
      <c r="F51">
        <v>2</v>
      </c>
      <c r="G51">
        <v>8</v>
      </c>
      <c r="H51">
        <v>12</v>
      </c>
      <c r="I51">
        <v>8</v>
      </c>
      <c r="J51">
        <v>6</v>
      </c>
      <c r="K51" s="47">
        <v>9</v>
      </c>
      <c r="L51" s="47"/>
      <c r="M51" s="47">
        <v>2</v>
      </c>
      <c r="N51">
        <v>15</v>
      </c>
    </row>
    <row r="52" ht="15.75" spans="1:14">
      <c r="A52" s="91">
        <v>47</v>
      </c>
      <c r="B52" s="91">
        <v>47</v>
      </c>
      <c r="C52" s="127" t="s">
        <v>68</v>
      </c>
      <c r="D52">
        <v>9</v>
      </c>
      <c r="E52">
        <v>3</v>
      </c>
      <c r="F52">
        <v>2</v>
      </c>
      <c r="G52">
        <v>9</v>
      </c>
      <c r="H52">
        <v>12</v>
      </c>
      <c r="I52">
        <v>9</v>
      </c>
      <c r="J52">
        <v>6</v>
      </c>
      <c r="K52" s="47">
        <v>8</v>
      </c>
      <c r="L52" s="47"/>
      <c r="M52" s="47">
        <v>2</v>
      </c>
      <c r="N52">
        <v>10</v>
      </c>
    </row>
    <row r="53" ht="15.75" spans="1:14">
      <c r="A53" s="91">
        <v>48</v>
      </c>
      <c r="B53" s="91">
        <v>48</v>
      </c>
      <c r="C53" s="126" t="s">
        <v>69</v>
      </c>
      <c r="D53">
        <v>9</v>
      </c>
      <c r="E53">
        <v>2</v>
      </c>
      <c r="F53">
        <v>1</v>
      </c>
      <c r="G53">
        <v>7</v>
      </c>
      <c r="H53">
        <v>12</v>
      </c>
      <c r="I53">
        <v>9</v>
      </c>
      <c r="J53">
        <v>6</v>
      </c>
      <c r="K53" s="47">
        <v>9</v>
      </c>
      <c r="L53" s="47"/>
      <c r="M53" s="47">
        <v>2</v>
      </c>
      <c r="N53">
        <v>12</v>
      </c>
    </row>
    <row r="54" ht="15.75" spans="1:14">
      <c r="A54" s="91">
        <v>49</v>
      </c>
      <c r="B54" s="91">
        <v>49</v>
      </c>
      <c r="C54" s="126" t="s">
        <v>70</v>
      </c>
      <c r="D54">
        <v>9</v>
      </c>
      <c r="E54">
        <v>1</v>
      </c>
      <c r="F54">
        <v>1</v>
      </c>
      <c r="G54">
        <v>7</v>
      </c>
      <c r="H54">
        <v>7</v>
      </c>
      <c r="I54">
        <v>7</v>
      </c>
      <c r="J54">
        <v>4</v>
      </c>
      <c r="K54" s="47">
        <v>4</v>
      </c>
      <c r="L54" s="47"/>
      <c r="M54" s="47">
        <v>1</v>
      </c>
      <c r="N54">
        <v>9</v>
      </c>
    </row>
    <row r="55" ht="15.75" spans="1:14">
      <c r="A55" s="91">
        <v>50</v>
      </c>
      <c r="B55" s="91">
        <v>50</v>
      </c>
      <c r="C55" s="126" t="s">
        <v>71</v>
      </c>
      <c r="D55">
        <v>5</v>
      </c>
      <c r="E55">
        <v>2</v>
      </c>
      <c r="F55">
        <v>1</v>
      </c>
      <c r="G55">
        <v>7</v>
      </c>
      <c r="H55">
        <v>8</v>
      </c>
      <c r="I55">
        <v>9</v>
      </c>
      <c r="J55">
        <v>6</v>
      </c>
      <c r="K55" s="47">
        <v>5</v>
      </c>
      <c r="L55" s="47"/>
      <c r="M55" s="47">
        <v>1</v>
      </c>
      <c r="N55">
        <v>8</v>
      </c>
    </row>
    <row r="56" ht="15.75" spans="1:14">
      <c r="A56" s="91">
        <v>51</v>
      </c>
      <c r="B56" s="91">
        <v>51</v>
      </c>
      <c r="C56" s="126" t="s">
        <v>72</v>
      </c>
      <c r="D56">
        <v>5</v>
      </c>
      <c r="E56">
        <v>2</v>
      </c>
      <c r="F56">
        <v>1</v>
      </c>
      <c r="G56">
        <v>6</v>
      </c>
      <c r="H56">
        <v>10</v>
      </c>
      <c r="I56">
        <v>8</v>
      </c>
      <c r="J56">
        <v>4</v>
      </c>
      <c r="K56" s="47">
        <v>4</v>
      </c>
      <c r="L56" s="47"/>
      <c r="M56" s="47">
        <v>1</v>
      </c>
      <c r="N56">
        <v>6</v>
      </c>
    </row>
    <row r="57" ht="15.75" spans="1:14">
      <c r="A57" s="91">
        <v>52</v>
      </c>
      <c r="B57" s="91">
        <v>52</v>
      </c>
      <c r="C57" s="126" t="s">
        <v>73</v>
      </c>
      <c r="D57">
        <v>8</v>
      </c>
      <c r="E57">
        <v>2</v>
      </c>
      <c r="F57">
        <v>1</v>
      </c>
      <c r="G57">
        <v>7</v>
      </c>
      <c r="H57">
        <v>10</v>
      </c>
      <c r="I57">
        <v>7</v>
      </c>
      <c r="J57">
        <v>6</v>
      </c>
      <c r="K57" s="47">
        <v>6</v>
      </c>
      <c r="L57" s="47"/>
      <c r="M57" s="47">
        <v>1</v>
      </c>
      <c r="N57">
        <v>9</v>
      </c>
    </row>
    <row r="58" ht="15.75" spans="1:14">
      <c r="A58" s="91">
        <v>53</v>
      </c>
      <c r="B58" s="91">
        <v>53</v>
      </c>
      <c r="C58" s="126" t="s">
        <v>74</v>
      </c>
      <c r="D58">
        <v>5</v>
      </c>
      <c r="E58">
        <v>3</v>
      </c>
      <c r="F58">
        <v>2</v>
      </c>
      <c r="G58">
        <v>4</v>
      </c>
      <c r="H58">
        <v>5</v>
      </c>
      <c r="I58">
        <v>7</v>
      </c>
      <c r="J58">
        <v>2</v>
      </c>
      <c r="K58" s="47">
        <v>4</v>
      </c>
      <c r="L58" s="47"/>
      <c r="M58" s="47">
        <v>0</v>
      </c>
      <c r="N58">
        <v>10</v>
      </c>
    </row>
    <row r="59" ht="15.75" spans="1:14">
      <c r="A59" s="91">
        <v>54</v>
      </c>
      <c r="B59" s="91">
        <v>54</v>
      </c>
      <c r="C59" s="126" t="s">
        <v>75</v>
      </c>
      <c r="D59">
        <v>11</v>
      </c>
      <c r="E59">
        <v>2</v>
      </c>
      <c r="F59">
        <v>2</v>
      </c>
      <c r="G59">
        <v>9</v>
      </c>
      <c r="H59">
        <v>12</v>
      </c>
      <c r="I59">
        <v>8</v>
      </c>
      <c r="J59">
        <v>6</v>
      </c>
      <c r="K59" s="47">
        <v>8</v>
      </c>
      <c r="L59" s="47"/>
      <c r="M59" s="47">
        <v>1</v>
      </c>
      <c r="N59">
        <v>9</v>
      </c>
    </row>
    <row r="60" ht="15.75" spans="1:14">
      <c r="A60" s="91">
        <v>55</v>
      </c>
      <c r="B60" s="91">
        <v>55</v>
      </c>
      <c r="C60" s="126" t="s">
        <v>76</v>
      </c>
      <c r="D60">
        <v>7</v>
      </c>
      <c r="E60">
        <v>3</v>
      </c>
      <c r="F60">
        <v>1</v>
      </c>
      <c r="G60">
        <v>6</v>
      </c>
      <c r="H60">
        <v>6</v>
      </c>
      <c r="I60">
        <v>8</v>
      </c>
      <c r="J60">
        <v>2</v>
      </c>
      <c r="K60" s="47">
        <v>3</v>
      </c>
      <c r="L60" s="47"/>
      <c r="M60" s="47">
        <v>0</v>
      </c>
      <c r="N60">
        <v>9</v>
      </c>
    </row>
    <row r="61" ht="15.75" spans="1:14">
      <c r="A61" s="91">
        <v>56</v>
      </c>
      <c r="B61" s="91">
        <v>56</v>
      </c>
      <c r="C61" s="126" t="s">
        <v>77</v>
      </c>
      <c r="D61">
        <v>11</v>
      </c>
      <c r="E61">
        <v>1</v>
      </c>
      <c r="F61">
        <v>2</v>
      </c>
      <c r="G61">
        <v>8</v>
      </c>
      <c r="H61">
        <v>11</v>
      </c>
      <c r="I61">
        <v>9</v>
      </c>
      <c r="J61">
        <v>6</v>
      </c>
      <c r="K61" s="47">
        <v>8</v>
      </c>
      <c r="L61" s="47"/>
      <c r="M61" s="47">
        <v>2</v>
      </c>
      <c r="N61">
        <v>9</v>
      </c>
    </row>
    <row r="62" ht="15.75" spans="1:14">
      <c r="A62" s="91">
        <v>57</v>
      </c>
      <c r="B62" s="91">
        <v>57</v>
      </c>
      <c r="C62" s="126" t="s">
        <v>78</v>
      </c>
      <c r="D62">
        <v>8</v>
      </c>
      <c r="E62">
        <v>2</v>
      </c>
      <c r="F62">
        <v>2</v>
      </c>
      <c r="G62">
        <v>9</v>
      </c>
      <c r="H62">
        <v>11</v>
      </c>
      <c r="I62">
        <v>8</v>
      </c>
      <c r="J62">
        <v>4</v>
      </c>
      <c r="K62" s="47">
        <v>7</v>
      </c>
      <c r="L62" s="47"/>
      <c r="M62" s="47">
        <v>2</v>
      </c>
      <c r="N62">
        <v>8</v>
      </c>
    </row>
    <row r="63" spans="1:14">
      <c r="A63" s="91">
        <v>58</v>
      </c>
      <c r="B63" s="91">
        <v>58</v>
      </c>
      <c r="C63" s="128" t="s">
        <v>79</v>
      </c>
      <c r="D63">
        <v>6</v>
      </c>
      <c r="E63">
        <v>2</v>
      </c>
      <c r="F63">
        <v>1</v>
      </c>
      <c r="G63">
        <v>8</v>
      </c>
      <c r="H63">
        <v>10</v>
      </c>
      <c r="I63">
        <v>8</v>
      </c>
      <c r="J63">
        <v>6</v>
      </c>
      <c r="K63" s="47">
        <v>6</v>
      </c>
      <c r="L63" s="47"/>
      <c r="M63" s="47">
        <v>1</v>
      </c>
      <c r="N63">
        <v>6</v>
      </c>
    </row>
    <row r="64" ht="15.75" spans="2:3">
      <c r="B64" s="91"/>
      <c r="C64" s="129"/>
    </row>
    <row r="65" spans="2:2">
      <c r="B65" s="91"/>
    </row>
  </sheetData>
  <mergeCells count="64">
    <mergeCell ref="D3:E3"/>
    <mergeCell ref="F3:G3"/>
    <mergeCell ref="I3:J3"/>
    <mergeCell ref="K3:M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5"/>
  <sheetViews>
    <sheetView topLeftCell="B4" workbookViewId="0">
      <selection activeCell="R19" sqref="R19"/>
    </sheetView>
  </sheetViews>
  <sheetFormatPr defaultColWidth="9" defaultRowHeight="15"/>
  <cols>
    <col min="1" max="1" width="5.28571428571429" hidden="1" customWidth="1"/>
    <col min="2" max="2" width="3.14285714285714" style="1" customWidth="1"/>
    <col min="3" max="3" width="25.1428571428571" customWidth="1"/>
    <col min="4" max="4" width="5.57142857142857" customWidth="1"/>
    <col min="5" max="5" width="6" customWidth="1"/>
    <col min="6" max="6" width="5.57142857142857" customWidth="1"/>
    <col min="7" max="7" width="5.71428571428571" customWidth="1"/>
    <col min="8" max="8" width="5.57142857142857" customWidth="1"/>
    <col min="9" max="9" width="5.71428571428571" customWidth="1"/>
    <col min="10" max="10" width="5.57142857142857" customWidth="1"/>
    <col min="11" max="11" width="5.71428571428571" customWidth="1"/>
    <col min="12" max="12" width="5.57142857142857" customWidth="1"/>
    <col min="13" max="13" width="5.71428571428571" customWidth="1"/>
    <col min="14" max="14" width="5.57142857142857" customWidth="1"/>
    <col min="15" max="15" width="5.71428571428571" customWidth="1"/>
    <col min="16" max="16" width="5.57142857142857" customWidth="1"/>
    <col min="17" max="17" width="6" customWidth="1"/>
    <col min="18" max="22" width="5.57142857142857" customWidth="1"/>
    <col min="23" max="23" width="6.28571428571429" customWidth="1"/>
    <col min="24" max="24" width="5.57142857142857" customWidth="1"/>
    <col min="25" max="25" width="5.85714285714286" customWidth="1"/>
    <col min="26" max="16384" width="9.14285714285714"/>
  </cols>
  <sheetData>
    <row r="1" ht="18" customHeight="1" spans="1:30">
      <c r="A1" s="2">
        <v>45633</v>
      </c>
      <c r="B1" s="3" t="s">
        <v>110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0"/>
      <c r="AA1" s="40"/>
      <c r="AB1" s="41"/>
      <c r="AC1" s="41"/>
      <c r="AD1" s="42"/>
    </row>
    <row r="2" ht="18" customHeight="1" spans="1:30">
      <c r="A2" s="4"/>
      <c r="B2" s="3" t="s">
        <v>241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3"/>
      <c r="AA2" s="43"/>
      <c r="AB2" s="41"/>
      <c r="AC2" s="41"/>
      <c r="AD2" s="42"/>
    </row>
    <row r="3" ht="18" customHeight="1" spans="1:25">
      <c r="A3" s="5" t="s">
        <v>2</v>
      </c>
      <c r="B3" s="6" t="s">
        <v>82</v>
      </c>
      <c r="C3" s="7" t="s">
        <v>3</v>
      </c>
      <c r="D3" s="8" t="s">
        <v>4</v>
      </c>
      <c r="E3" s="8"/>
      <c r="F3" s="8"/>
      <c r="G3" s="8"/>
      <c r="H3" s="8" t="s">
        <v>5</v>
      </c>
      <c r="I3" s="8"/>
      <c r="J3" s="8"/>
      <c r="K3" s="8"/>
      <c r="L3" s="8" t="s">
        <v>6</v>
      </c>
      <c r="M3" s="8"/>
      <c r="N3" s="8" t="s">
        <v>7</v>
      </c>
      <c r="O3" s="8"/>
      <c r="P3" s="8"/>
      <c r="Q3" s="8"/>
      <c r="R3" s="8" t="s">
        <v>8</v>
      </c>
      <c r="S3" s="8"/>
      <c r="T3" s="8"/>
      <c r="U3" s="8"/>
      <c r="V3" s="8" t="s">
        <v>9</v>
      </c>
      <c r="W3" s="8"/>
      <c r="X3" s="8"/>
      <c r="Y3" s="8"/>
    </row>
    <row r="4" ht="96" customHeight="1" spans="1:25">
      <c r="A4" s="9"/>
      <c r="B4" s="6"/>
      <c r="C4" s="7"/>
      <c r="D4" s="10" t="s">
        <v>242</v>
      </c>
      <c r="E4" s="10"/>
      <c r="F4" s="6" t="s">
        <v>243</v>
      </c>
      <c r="G4" s="6"/>
      <c r="H4" s="11" t="s">
        <v>223</v>
      </c>
      <c r="I4" s="11"/>
      <c r="J4" s="6" t="s">
        <v>244</v>
      </c>
      <c r="K4" s="6"/>
      <c r="L4" s="6" t="s">
        <v>245</v>
      </c>
      <c r="M4" s="6"/>
      <c r="N4" s="6" t="s">
        <v>246</v>
      </c>
      <c r="O4" s="6"/>
      <c r="P4" s="6" t="s">
        <v>247</v>
      </c>
      <c r="Q4" s="6"/>
      <c r="R4" s="11" t="s">
        <v>248</v>
      </c>
      <c r="S4" s="11"/>
      <c r="T4" s="11" t="s">
        <v>249</v>
      </c>
      <c r="U4" s="11"/>
      <c r="V4" s="6" t="s">
        <v>250</v>
      </c>
      <c r="W4" s="6"/>
      <c r="X4" s="36" t="s">
        <v>251</v>
      </c>
      <c r="Y4" s="36"/>
    </row>
    <row r="5" ht="27" customHeight="1" spans="1:25">
      <c r="A5" s="9"/>
      <c r="B5" s="6"/>
      <c r="C5" s="7"/>
      <c r="D5" s="12" t="s">
        <v>19</v>
      </c>
      <c r="E5" s="10" t="s">
        <v>122</v>
      </c>
      <c r="F5" s="12" t="s">
        <v>19</v>
      </c>
      <c r="G5" s="10" t="s">
        <v>122</v>
      </c>
      <c r="H5" s="12" t="s">
        <v>19</v>
      </c>
      <c r="I5" s="10" t="s">
        <v>122</v>
      </c>
      <c r="J5" s="12" t="s">
        <v>19</v>
      </c>
      <c r="K5" s="10" t="s">
        <v>122</v>
      </c>
      <c r="L5" s="12" t="s">
        <v>19</v>
      </c>
      <c r="M5" s="10" t="s">
        <v>122</v>
      </c>
      <c r="N5" s="12" t="s">
        <v>19</v>
      </c>
      <c r="O5" s="10" t="s">
        <v>122</v>
      </c>
      <c r="P5" s="12" t="s">
        <v>19</v>
      </c>
      <c r="Q5" s="10" t="s">
        <v>122</v>
      </c>
      <c r="R5" s="12" t="s">
        <v>19</v>
      </c>
      <c r="S5" s="10" t="s">
        <v>122</v>
      </c>
      <c r="T5" s="37" t="s">
        <v>19</v>
      </c>
      <c r="U5" s="10" t="s">
        <v>122</v>
      </c>
      <c r="V5" s="12" t="s">
        <v>19</v>
      </c>
      <c r="W5" s="10" t="s">
        <v>122</v>
      </c>
      <c r="X5" s="12" t="s">
        <v>19</v>
      </c>
      <c r="Y5" s="10" t="s">
        <v>122</v>
      </c>
    </row>
    <row r="6" ht="13" customHeight="1" spans="1:25">
      <c r="A6" s="13">
        <v>1</v>
      </c>
      <c r="B6" s="18">
        <v>1</v>
      </c>
      <c r="C6" s="22" t="s">
        <v>21</v>
      </c>
      <c r="D6" s="20">
        <f>SUM(CALCULATION!JI1:JJ1)</f>
        <v>150</v>
      </c>
      <c r="E6" s="21">
        <f>D6/211*100</f>
        <v>71.0900473933649</v>
      </c>
      <c r="F6" s="20">
        <f>SUM(CALCULATION!JX1:JY1)</f>
        <v>95</v>
      </c>
      <c r="G6" s="21">
        <f>F6/121*100</f>
        <v>78.5123966942149</v>
      </c>
      <c r="H6" s="20">
        <f>SUM(CALCULATION!JL1:JM1)</f>
        <v>130</v>
      </c>
      <c r="I6" s="21">
        <f>H6/175*100</f>
        <v>74.2857142857143</v>
      </c>
      <c r="J6" s="20">
        <f>SUM(CALCULATION!JO1:JP1)</f>
        <v>51</v>
      </c>
      <c r="K6" s="21">
        <f>J6/58*100</f>
        <v>87.9310344827586</v>
      </c>
      <c r="L6" s="20">
        <f>SUM(CALCULATION!JR1:JS1)</f>
        <v>198</v>
      </c>
      <c r="M6" s="21">
        <f>L6/244*100</f>
        <v>81.1475409836066</v>
      </c>
      <c r="N6" s="20">
        <f>SUM(CALCULATION!JU1:JV1)</f>
        <v>171</v>
      </c>
      <c r="O6" s="21">
        <f>N6/210*100</f>
        <v>81.4285714285714</v>
      </c>
      <c r="P6" s="20">
        <f>SUM(CALCULATION!KA1:KB1)</f>
        <v>73</v>
      </c>
      <c r="Q6" s="21">
        <f>P6/84*100</f>
        <v>86.9047619047619</v>
      </c>
      <c r="R6" s="20">
        <f>SUM(CALCULATION!KD1:KE1)</f>
        <v>136</v>
      </c>
      <c r="S6" s="21">
        <f>R6/189*100</f>
        <v>71.9576719576719</v>
      </c>
      <c r="T6" s="20">
        <f>SUM(CALCULATION!KG1:KH1)</f>
        <v>35</v>
      </c>
      <c r="U6" s="21">
        <f t="shared" ref="U6:U63" si="0">T6/43*100</f>
        <v>81.3953488372093</v>
      </c>
      <c r="V6" s="20">
        <f>SUM(CALCULATION!KJ1:KK1)</f>
        <v>140</v>
      </c>
      <c r="W6" s="21">
        <f>V6/205*100</f>
        <v>68.2926829268293</v>
      </c>
      <c r="X6" s="20">
        <f>SUM(CALCULATION!KM1:KN1)</f>
        <v>29</v>
      </c>
      <c r="Y6" s="21">
        <f>X6/33*100</f>
        <v>87.8787878787879</v>
      </c>
    </row>
    <row r="7" ht="13" customHeight="1" spans="1:25">
      <c r="A7" s="13">
        <v>2</v>
      </c>
      <c r="B7" s="18">
        <v>2</v>
      </c>
      <c r="C7" s="19" t="s">
        <v>22</v>
      </c>
      <c r="D7" s="20">
        <f>SUM(CALCULATION!JI2:JJ2)</f>
        <v>182</v>
      </c>
      <c r="E7" s="21">
        <f t="shared" ref="E7:E38" si="1">D7/211*100</f>
        <v>86.2559241706161</v>
      </c>
      <c r="F7" s="20">
        <f>SUM(CALCULATION!JX2:JY2)</f>
        <v>109</v>
      </c>
      <c r="G7" s="21">
        <f t="shared" ref="G7:G25" si="2">F7/121*100</f>
        <v>90.0826446280992</v>
      </c>
      <c r="H7" s="20">
        <f>SUM(CALCULATION!JL2:JM2)</f>
        <v>150</v>
      </c>
      <c r="I7" s="21">
        <f t="shared" ref="I7:I14" si="3">H7/175*100</f>
        <v>85.7142857142857</v>
      </c>
      <c r="J7" s="20">
        <f>SUM(CALCULATION!JO2:JP2)</f>
        <v>50</v>
      </c>
      <c r="K7" s="21">
        <f t="shared" ref="K7:K35" si="4">J7/58*100</f>
        <v>86.2068965517241</v>
      </c>
      <c r="L7" s="20">
        <f>SUM(CALCULATION!JR2:JS2)</f>
        <v>217</v>
      </c>
      <c r="M7" s="21">
        <f t="shared" ref="M7:M38" si="5">L7/244*100</f>
        <v>88.9344262295082</v>
      </c>
      <c r="N7" s="20">
        <f>SUM(CALCULATION!JU2:JV2)</f>
        <v>186</v>
      </c>
      <c r="O7" s="21">
        <f t="shared" ref="O7:O38" si="6">N7/210*100</f>
        <v>88.5714285714286</v>
      </c>
      <c r="P7" s="20">
        <f>SUM(CALCULATION!KA2:KB2)</f>
        <v>80</v>
      </c>
      <c r="Q7" s="21">
        <f t="shared" ref="Q7:Q25" si="7">P7/84*100</f>
        <v>95.2380952380952</v>
      </c>
      <c r="R7" s="20">
        <f>SUM(CALCULATION!KD2:KE2)</f>
        <v>156</v>
      </c>
      <c r="S7" s="21">
        <f t="shared" ref="S7:S38" si="8">R7/189*100</f>
        <v>82.5396825396825</v>
      </c>
      <c r="T7" s="20">
        <f>SUM(CALCULATION!KG2:KH2)</f>
        <v>40</v>
      </c>
      <c r="U7" s="21">
        <f t="shared" si="0"/>
        <v>93.0232558139535</v>
      </c>
      <c r="V7" s="20">
        <f>SUM(CALCULATION!KJ2:KK2)</f>
        <v>168</v>
      </c>
      <c r="W7" s="21">
        <f t="shared" ref="W7:W38" si="9">V7/205*100</f>
        <v>81.9512195121951</v>
      </c>
      <c r="X7" s="20">
        <f>SUM(CALCULATION!KM2:KN2)</f>
        <v>30</v>
      </c>
      <c r="Y7" s="21">
        <f t="shared" ref="Y7:Y25" si="10">X7/33*100</f>
        <v>90.9090909090909</v>
      </c>
    </row>
    <row r="8" ht="13" customHeight="1" spans="1:25">
      <c r="A8" s="13">
        <v>3</v>
      </c>
      <c r="B8" s="18">
        <v>3</v>
      </c>
      <c r="C8" s="22" t="s">
        <v>23</v>
      </c>
      <c r="D8" s="20">
        <f>SUM(CALCULATION!JI3:JJ3)</f>
        <v>187</v>
      </c>
      <c r="E8" s="21">
        <f t="shared" si="1"/>
        <v>88.6255924170616</v>
      </c>
      <c r="F8" s="20">
        <f>SUM(CALCULATION!JX3:JY3)</f>
        <v>113</v>
      </c>
      <c r="G8" s="21">
        <f t="shared" si="2"/>
        <v>93.3884297520661</v>
      </c>
      <c r="H8" s="20">
        <f>SUM(CALCULATION!JL3:JM3)</f>
        <v>152</v>
      </c>
      <c r="I8" s="21">
        <f t="shared" si="3"/>
        <v>86.8571428571429</v>
      </c>
      <c r="J8" s="20">
        <f>SUM(CALCULATION!JO3:JP3)</f>
        <v>54</v>
      </c>
      <c r="K8" s="21">
        <f t="shared" si="4"/>
        <v>93.1034482758621</v>
      </c>
      <c r="L8" s="20">
        <f>SUM(CALCULATION!JR3:JS3)</f>
        <v>215</v>
      </c>
      <c r="M8" s="21">
        <f t="shared" si="5"/>
        <v>88.1147540983607</v>
      </c>
      <c r="N8" s="20">
        <f>SUM(CALCULATION!JU3:JV3)</f>
        <v>183</v>
      </c>
      <c r="O8" s="21">
        <f t="shared" si="6"/>
        <v>87.1428571428571</v>
      </c>
      <c r="P8" s="20">
        <f>SUM(CALCULATION!KA3:KB3)</f>
        <v>84</v>
      </c>
      <c r="Q8" s="21">
        <f t="shared" si="7"/>
        <v>100</v>
      </c>
      <c r="R8" s="20">
        <f>SUM(CALCULATION!KD3:KE3)</f>
        <v>174</v>
      </c>
      <c r="S8" s="21">
        <f t="shared" si="8"/>
        <v>92.0634920634921</v>
      </c>
      <c r="T8" s="20">
        <f>SUM(CALCULATION!KG3:KH3)</f>
        <v>36</v>
      </c>
      <c r="U8" s="21">
        <f t="shared" si="0"/>
        <v>83.7209302325581</v>
      </c>
      <c r="V8" s="20">
        <f>SUM(CALCULATION!KJ3:KK3)</f>
        <v>184</v>
      </c>
      <c r="W8" s="21">
        <f t="shared" si="9"/>
        <v>89.7560975609756</v>
      </c>
      <c r="X8" s="20">
        <f>SUM(CALCULATION!KM3:KN3)</f>
        <v>32</v>
      </c>
      <c r="Y8" s="21">
        <f t="shared" si="10"/>
        <v>96.969696969697</v>
      </c>
    </row>
    <row r="9" ht="13" customHeight="1" spans="1:25">
      <c r="A9" s="13">
        <v>4</v>
      </c>
      <c r="B9" s="18">
        <v>4</v>
      </c>
      <c r="C9" s="22" t="s">
        <v>24</v>
      </c>
      <c r="D9" s="20">
        <f>SUM(CALCULATION!JI4:JJ4)</f>
        <v>192</v>
      </c>
      <c r="E9" s="21">
        <f t="shared" si="1"/>
        <v>90.9952606635071</v>
      </c>
      <c r="F9" s="20">
        <f>SUM(CALCULATION!JX4:JY4)</f>
        <v>107</v>
      </c>
      <c r="G9" s="21">
        <f t="shared" si="2"/>
        <v>88.4297520661157</v>
      </c>
      <c r="H9" s="20">
        <f>SUM(CALCULATION!JL4:JM4)</f>
        <v>161</v>
      </c>
      <c r="I9" s="21">
        <f t="shared" si="3"/>
        <v>92</v>
      </c>
      <c r="J9" s="20">
        <f>SUM(CALCULATION!JO4:JP4)</f>
        <v>55</v>
      </c>
      <c r="K9" s="21">
        <f t="shared" si="4"/>
        <v>94.8275862068966</v>
      </c>
      <c r="L9" s="20">
        <f>SUM(CALCULATION!JR4:JS4)</f>
        <v>214</v>
      </c>
      <c r="M9" s="21">
        <f t="shared" si="5"/>
        <v>87.7049180327869</v>
      </c>
      <c r="N9" s="20">
        <f>SUM(CALCULATION!JU4:JV4)</f>
        <v>187</v>
      </c>
      <c r="O9" s="21">
        <f t="shared" si="6"/>
        <v>89.047619047619</v>
      </c>
      <c r="P9" s="20">
        <f>SUM(CALCULATION!KA4:KB4)</f>
        <v>84</v>
      </c>
      <c r="Q9" s="21">
        <f t="shared" si="7"/>
        <v>100</v>
      </c>
      <c r="R9" s="20">
        <f>SUM(CALCULATION!KD4:KE4)</f>
        <v>166</v>
      </c>
      <c r="S9" s="21">
        <f t="shared" si="8"/>
        <v>87.8306878306878</v>
      </c>
      <c r="T9" s="20">
        <f>SUM(CALCULATION!KG4:KH4)</f>
        <v>36</v>
      </c>
      <c r="U9" s="21">
        <f t="shared" si="0"/>
        <v>83.7209302325581</v>
      </c>
      <c r="V9" s="20">
        <f>SUM(CALCULATION!KJ4:KK4)</f>
        <v>176</v>
      </c>
      <c r="W9" s="21">
        <f t="shared" si="9"/>
        <v>85.8536585365854</v>
      </c>
      <c r="X9" s="20">
        <f>SUM(CALCULATION!KM4:KN4)</f>
        <v>28</v>
      </c>
      <c r="Y9" s="21">
        <f t="shared" si="10"/>
        <v>84.8484848484848</v>
      </c>
    </row>
    <row r="10" ht="13" customHeight="1" spans="1:25">
      <c r="A10" s="13">
        <v>5</v>
      </c>
      <c r="B10" s="18">
        <v>5</v>
      </c>
      <c r="C10" s="22" t="s">
        <v>25</v>
      </c>
      <c r="D10" s="20">
        <f>SUM(CALCULATION!JI5:JJ5)</f>
        <v>199</v>
      </c>
      <c r="E10" s="21">
        <f t="shared" si="1"/>
        <v>94.3127962085308</v>
      </c>
      <c r="F10" s="20">
        <f>SUM(CALCULATION!JX5:JY5)</f>
        <v>109</v>
      </c>
      <c r="G10" s="21">
        <f t="shared" si="2"/>
        <v>90.0826446280992</v>
      </c>
      <c r="H10" s="20">
        <f>SUM(CALCULATION!JL5:JM5)</f>
        <v>160</v>
      </c>
      <c r="I10" s="21">
        <f t="shared" si="3"/>
        <v>91.4285714285714</v>
      </c>
      <c r="J10" s="20">
        <f>SUM(CALCULATION!JO5:JP5)</f>
        <v>55</v>
      </c>
      <c r="K10" s="21">
        <f t="shared" si="4"/>
        <v>94.8275862068966</v>
      </c>
      <c r="L10" s="20">
        <f>SUM(CALCULATION!JR5:JS5)</f>
        <v>223</v>
      </c>
      <c r="M10" s="21">
        <f t="shared" si="5"/>
        <v>91.3934426229508</v>
      </c>
      <c r="N10" s="20">
        <f>SUM(CALCULATION!JU5:JV5)</f>
        <v>190</v>
      </c>
      <c r="O10" s="21">
        <f t="shared" si="6"/>
        <v>90.4761904761905</v>
      </c>
      <c r="P10" s="20">
        <f>SUM(CALCULATION!KA5:KB5)</f>
        <v>84</v>
      </c>
      <c r="Q10" s="21">
        <f t="shared" si="7"/>
        <v>100</v>
      </c>
      <c r="R10" s="20">
        <f>SUM(CALCULATION!KD5:KE5)</f>
        <v>173</v>
      </c>
      <c r="S10" s="21">
        <f t="shared" si="8"/>
        <v>91.5343915343915</v>
      </c>
      <c r="T10" s="20">
        <f>SUM(CALCULATION!KG5:KH5)</f>
        <v>34</v>
      </c>
      <c r="U10" s="21">
        <f t="shared" si="0"/>
        <v>79.0697674418605</v>
      </c>
      <c r="V10" s="20">
        <f>SUM(CALCULATION!KJ5:KK5)</f>
        <v>193</v>
      </c>
      <c r="W10" s="21">
        <f t="shared" si="9"/>
        <v>94.1463414634146</v>
      </c>
      <c r="X10" s="20">
        <f>SUM(CALCULATION!KM5:KN5)</f>
        <v>30</v>
      </c>
      <c r="Y10" s="21">
        <f t="shared" si="10"/>
        <v>90.9090909090909</v>
      </c>
    </row>
    <row r="11" ht="13" customHeight="1" spans="1:25">
      <c r="A11" s="13">
        <v>6</v>
      </c>
      <c r="B11" s="18">
        <v>6</v>
      </c>
      <c r="C11" s="22" t="s">
        <v>26</v>
      </c>
      <c r="D11" s="20">
        <f>SUM(CALCULATION!JI6:JJ6)</f>
        <v>197</v>
      </c>
      <c r="E11" s="21">
        <f t="shared" si="1"/>
        <v>93.3649289099526</v>
      </c>
      <c r="F11" s="20">
        <f>SUM(CALCULATION!JX6:JY6)</f>
        <v>101</v>
      </c>
      <c r="G11" s="21">
        <f t="shared" si="2"/>
        <v>83.4710743801653</v>
      </c>
      <c r="H11" s="20">
        <f>SUM(CALCULATION!JL6:JM6)</f>
        <v>161</v>
      </c>
      <c r="I11" s="21">
        <f t="shared" si="3"/>
        <v>92</v>
      </c>
      <c r="J11" s="20">
        <f>SUM(CALCULATION!JO6:JP6)</f>
        <v>53</v>
      </c>
      <c r="K11" s="21">
        <f t="shared" si="4"/>
        <v>91.3793103448276</v>
      </c>
      <c r="L11" s="20">
        <f>SUM(CALCULATION!JR6:JS6)</f>
        <v>225</v>
      </c>
      <c r="M11" s="21">
        <f t="shared" si="5"/>
        <v>92.2131147540984</v>
      </c>
      <c r="N11" s="20">
        <f>SUM(CALCULATION!JU6:JV6)</f>
        <v>197</v>
      </c>
      <c r="O11" s="21">
        <f t="shared" si="6"/>
        <v>93.8095238095238</v>
      </c>
      <c r="P11" s="20">
        <f>SUM(CALCULATION!KA6:KB6)</f>
        <v>82</v>
      </c>
      <c r="Q11" s="21">
        <f t="shared" si="7"/>
        <v>97.6190476190476</v>
      </c>
      <c r="R11" s="20">
        <f>SUM(CALCULATION!KD6:KE6)</f>
        <v>176</v>
      </c>
      <c r="S11" s="21">
        <f t="shared" si="8"/>
        <v>93.1216931216931</v>
      </c>
      <c r="T11" s="20">
        <f>SUM(CALCULATION!KG6:KH6)</f>
        <v>42</v>
      </c>
      <c r="U11" s="21">
        <f t="shared" si="0"/>
        <v>97.6744186046512</v>
      </c>
      <c r="V11" s="20">
        <f>SUM(CALCULATION!KJ6:KK6)</f>
        <v>183</v>
      </c>
      <c r="W11" s="21">
        <f t="shared" si="9"/>
        <v>89.2682926829268</v>
      </c>
      <c r="X11" s="20">
        <f>SUM(CALCULATION!KM6:KN6)</f>
        <v>31</v>
      </c>
      <c r="Y11" s="21">
        <f t="shared" si="10"/>
        <v>93.9393939393939</v>
      </c>
    </row>
    <row r="12" ht="13" customHeight="1" spans="1:25">
      <c r="A12" s="13">
        <v>7</v>
      </c>
      <c r="B12" s="18">
        <v>7</v>
      </c>
      <c r="C12" s="22" t="s">
        <v>28</v>
      </c>
      <c r="D12" s="20">
        <f>SUM(CALCULATION!JI7:JJ7)</f>
        <v>198</v>
      </c>
      <c r="E12" s="21">
        <f t="shared" si="1"/>
        <v>93.8388625592417</v>
      </c>
      <c r="F12" s="20">
        <f>SUM(CALCULATION!JX7:JY7)</f>
        <v>110</v>
      </c>
      <c r="G12" s="21">
        <f t="shared" si="2"/>
        <v>90.9090909090909</v>
      </c>
      <c r="H12" s="20">
        <f>SUM(CALCULATION!JL7:JM7)</f>
        <v>158</v>
      </c>
      <c r="I12" s="21">
        <f t="shared" si="3"/>
        <v>90.2857142857143</v>
      </c>
      <c r="J12" s="20">
        <f>SUM(CALCULATION!JO7:JP7)</f>
        <v>56</v>
      </c>
      <c r="K12" s="21">
        <f t="shared" si="4"/>
        <v>96.551724137931</v>
      </c>
      <c r="L12" s="20">
        <f>SUM(CALCULATION!JR7:JS7)</f>
        <v>232</v>
      </c>
      <c r="M12" s="21">
        <f t="shared" si="5"/>
        <v>95.0819672131148</v>
      </c>
      <c r="N12" s="20">
        <f>SUM(CALCULATION!JU7:JV7)</f>
        <v>199</v>
      </c>
      <c r="O12" s="21">
        <f t="shared" si="6"/>
        <v>94.7619047619048</v>
      </c>
      <c r="P12" s="20">
        <f>SUM(CALCULATION!KA7:KB7)</f>
        <v>84</v>
      </c>
      <c r="Q12" s="21">
        <f t="shared" si="7"/>
        <v>100</v>
      </c>
      <c r="R12" s="20">
        <f>SUM(CALCULATION!KD7:KE7)</f>
        <v>181</v>
      </c>
      <c r="S12" s="21">
        <f t="shared" si="8"/>
        <v>95.7671957671958</v>
      </c>
      <c r="T12" s="20">
        <f>SUM(CALCULATION!KG7:KH7)</f>
        <v>39</v>
      </c>
      <c r="U12" s="21">
        <f t="shared" si="0"/>
        <v>90.6976744186046</v>
      </c>
      <c r="V12" s="20">
        <f>SUM(CALCULATION!KJ7:KK7)</f>
        <v>183</v>
      </c>
      <c r="W12" s="21">
        <f t="shared" si="9"/>
        <v>89.2682926829268</v>
      </c>
      <c r="X12" s="20">
        <f>SUM(CALCULATION!KM7:KN7)</f>
        <v>31</v>
      </c>
      <c r="Y12" s="21">
        <f t="shared" si="10"/>
        <v>93.9393939393939</v>
      </c>
    </row>
    <row r="13" ht="13" customHeight="1" spans="1:25">
      <c r="A13" s="13">
        <v>8</v>
      </c>
      <c r="B13" s="18">
        <v>8</v>
      </c>
      <c r="C13" s="22" t="s">
        <v>29</v>
      </c>
      <c r="D13" s="20">
        <f>SUM(CALCULATION!JI8:JJ8)</f>
        <v>189</v>
      </c>
      <c r="E13" s="21">
        <f t="shared" si="1"/>
        <v>89.5734597156398</v>
      </c>
      <c r="F13" s="20">
        <f>SUM(CALCULATION!JX8:JY8)</f>
        <v>102</v>
      </c>
      <c r="G13" s="21">
        <f t="shared" si="2"/>
        <v>84.297520661157</v>
      </c>
      <c r="H13" s="20">
        <f>SUM(CALCULATION!JL8:JM8)</f>
        <v>159</v>
      </c>
      <c r="I13" s="21">
        <f t="shared" si="3"/>
        <v>90.8571428571429</v>
      </c>
      <c r="J13" s="20">
        <f>SUM(CALCULATION!JO8:JP8)</f>
        <v>51</v>
      </c>
      <c r="K13" s="21">
        <f t="shared" si="4"/>
        <v>87.9310344827586</v>
      </c>
      <c r="L13" s="20">
        <f>SUM(CALCULATION!JR8:JS8)</f>
        <v>197</v>
      </c>
      <c r="M13" s="21">
        <f t="shared" si="5"/>
        <v>80.7377049180328</v>
      </c>
      <c r="N13" s="20">
        <f>SUM(CALCULATION!JU8:JV8)</f>
        <v>183</v>
      </c>
      <c r="O13" s="21">
        <f t="shared" si="6"/>
        <v>87.1428571428571</v>
      </c>
      <c r="P13" s="20">
        <f>SUM(CALCULATION!KA8:KB8)</f>
        <v>76</v>
      </c>
      <c r="Q13" s="21">
        <f t="shared" si="7"/>
        <v>90.4761904761905</v>
      </c>
      <c r="R13" s="20">
        <f>SUM(CALCULATION!KD8:KE8)</f>
        <v>159</v>
      </c>
      <c r="S13" s="21">
        <f t="shared" si="8"/>
        <v>84.1269841269841</v>
      </c>
      <c r="T13" s="20">
        <f>SUM(CALCULATION!KG8:KH8)</f>
        <v>39</v>
      </c>
      <c r="U13" s="21">
        <f t="shared" si="0"/>
        <v>90.6976744186046</v>
      </c>
      <c r="V13" s="20">
        <f>SUM(CALCULATION!KJ8:KK8)</f>
        <v>173</v>
      </c>
      <c r="W13" s="21">
        <f t="shared" si="9"/>
        <v>84.390243902439</v>
      </c>
      <c r="X13" s="20">
        <f>SUM(CALCULATION!KM8:KN8)</f>
        <v>27</v>
      </c>
      <c r="Y13" s="21">
        <f t="shared" si="10"/>
        <v>81.8181818181818</v>
      </c>
    </row>
    <row r="14" ht="13" customHeight="1" spans="1:25">
      <c r="A14" s="13">
        <v>9</v>
      </c>
      <c r="B14" s="18">
        <v>9</v>
      </c>
      <c r="C14" s="22" t="s">
        <v>30</v>
      </c>
      <c r="D14" s="20">
        <f>SUM(CALCULATION!JI9:JJ9)</f>
        <v>180</v>
      </c>
      <c r="E14" s="21">
        <f t="shared" si="1"/>
        <v>85.3080568720379</v>
      </c>
      <c r="F14" s="20">
        <f>SUM(CALCULATION!JX9:JY9)</f>
        <v>110</v>
      </c>
      <c r="G14" s="21">
        <f t="shared" si="2"/>
        <v>90.9090909090909</v>
      </c>
      <c r="H14" s="20">
        <f>SUM(CALCULATION!JL9:JM9)</f>
        <v>148</v>
      </c>
      <c r="I14" s="21">
        <f t="shared" si="3"/>
        <v>84.5714285714286</v>
      </c>
      <c r="J14" s="20">
        <f>SUM(CALCULATION!JO9:JP9)</f>
        <v>47</v>
      </c>
      <c r="K14" s="21">
        <f t="shared" si="4"/>
        <v>81.0344827586207</v>
      </c>
      <c r="L14" s="20">
        <f>SUM(CALCULATION!JR9:JS9)</f>
        <v>220</v>
      </c>
      <c r="M14" s="21">
        <f t="shared" si="5"/>
        <v>90.1639344262295</v>
      </c>
      <c r="N14" s="20">
        <f>SUM(CALCULATION!JU9:JV9)</f>
        <v>195</v>
      </c>
      <c r="O14" s="21">
        <f t="shared" si="6"/>
        <v>92.8571428571429</v>
      </c>
      <c r="P14" s="20">
        <f>SUM(CALCULATION!KA9:KB9)</f>
        <v>74</v>
      </c>
      <c r="Q14" s="21">
        <f t="shared" si="7"/>
        <v>88.0952380952381</v>
      </c>
      <c r="R14" s="20">
        <f>SUM(CALCULATION!KD9:KE9)</f>
        <v>162</v>
      </c>
      <c r="S14" s="21">
        <f t="shared" si="8"/>
        <v>85.7142857142857</v>
      </c>
      <c r="T14" s="20">
        <f>SUM(CALCULATION!KG9:KH9)</f>
        <v>31</v>
      </c>
      <c r="U14" s="21">
        <f t="shared" si="0"/>
        <v>72.0930232558139</v>
      </c>
      <c r="V14" s="20">
        <f>SUM(CALCULATION!KJ9:KK9)</f>
        <v>180</v>
      </c>
      <c r="W14" s="21">
        <f t="shared" si="9"/>
        <v>87.8048780487805</v>
      </c>
      <c r="X14" s="20">
        <f>SUM(CALCULATION!KM9:KN9)</f>
        <v>28</v>
      </c>
      <c r="Y14" s="21">
        <f t="shared" si="10"/>
        <v>84.8484848484848</v>
      </c>
    </row>
    <row r="15" ht="13" customHeight="1" spans="1:25">
      <c r="A15" s="13">
        <v>10</v>
      </c>
      <c r="B15" s="18">
        <v>10</v>
      </c>
      <c r="C15" s="44" t="s">
        <v>31</v>
      </c>
      <c r="D15" s="20">
        <f>SUM(CALCULATION!JI10:JJ10)</f>
        <v>170</v>
      </c>
      <c r="E15" s="21">
        <f t="shared" si="1"/>
        <v>80.5687203791469</v>
      </c>
      <c r="F15" s="20">
        <f>SUM(CALCULATION!JX10:JY10)</f>
        <v>109</v>
      </c>
      <c r="G15" s="21">
        <f t="shared" si="2"/>
        <v>90.0826446280992</v>
      </c>
      <c r="H15" s="20">
        <f>SUM(CALCULATION!JL10:JM10)</f>
        <v>146</v>
      </c>
      <c r="I15" s="21">
        <f t="shared" ref="I15:I20" si="11">H15/175*100</f>
        <v>83.4285714285714</v>
      </c>
      <c r="J15" s="20">
        <f>SUM(CALCULATION!JO10:JP10)</f>
        <v>48</v>
      </c>
      <c r="K15" s="21">
        <f t="shared" si="4"/>
        <v>82.7586206896552</v>
      </c>
      <c r="L15" s="20">
        <f>SUM(CALCULATION!JR10:JS10)</f>
        <v>194</v>
      </c>
      <c r="M15" s="21">
        <f t="shared" si="5"/>
        <v>79.5081967213115</v>
      </c>
      <c r="N15" s="20">
        <f>SUM(CALCULATION!JU10:JV10)</f>
        <v>177</v>
      </c>
      <c r="O15" s="21">
        <f t="shared" si="6"/>
        <v>84.2857142857143</v>
      </c>
      <c r="P15" s="20">
        <f>SUM(CALCULATION!KA10:KB10)</f>
        <v>82</v>
      </c>
      <c r="Q15" s="21">
        <f t="shared" si="7"/>
        <v>97.6190476190476</v>
      </c>
      <c r="R15" s="20">
        <f>SUM(CALCULATION!KD10:KE10)</f>
        <v>147</v>
      </c>
      <c r="S15" s="21">
        <f t="shared" si="8"/>
        <v>77.7777777777778</v>
      </c>
      <c r="T15" s="20">
        <f>SUM(CALCULATION!KG10:KH10)</f>
        <v>34</v>
      </c>
      <c r="U15" s="21">
        <f t="shared" si="0"/>
        <v>79.0697674418605</v>
      </c>
      <c r="V15" s="20">
        <f>SUM(CALCULATION!KJ10:KK10)</f>
        <v>162</v>
      </c>
      <c r="W15" s="21">
        <f t="shared" si="9"/>
        <v>79.0243902439024</v>
      </c>
      <c r="X15" s="20">
        <f>SUM(CALCULATION!KM10:KN10)</f>
        <v>30</v>
      </c>
      <c r="Y15" s="21">
        <f t="shared" si="10"/>
        <v>90.9090909090909</v>
      </c>
    </row>
    <row r="16" ht="13" customHeight="1" spans="1:25">
      <c r="A16" s="13">
        <v>11</v>
      </c>
      <c r="B16" s="18">
        <v>11</v>
      </c>
      <c r="C16" s="22" t="s">
        <v>32</v>
      </c>
      <c r="D16" s="20">
        <f>SUM(CALCULATION!JI11:JJ11)</f>
        <v>187</v>
      </c>
      <c r="E16" s="21">
        <f t="shared" si="1"/>
        <v>88.6255924170616</v>
      </c>
      <c r="F16" s="20">
        <f>SUM(CALCULATION!JX11:JY11)</f>
        <v>100</v>
      </c>
      <c r="G16" s="21">
        <f t="shared" si="2"/>
        <v>82.6446280991736</v>
      </c>
      <c r="H16" s="20">
        <f>SUM(CALCULATION!JL11:JM11)</f>
        <v>150</v>
      </c>
      <c r="I16" s="21">
        <f t="shared" si="11"/>
        <v>85.7142857142857</v>
      </c>
      <c r="J16" s="20">
        <f>SUM(CALCULATION!JO11:JP11)</f>
        <v>52</v>
      </c>
      <c r="K16" s="21">
        <f t="shared" si="4"/>
        <v>89.6551724137931</v>
      </c>
      <c r="L16" s="20">
        <f>SUM(CALCULATION!JR11:JS11)</f>
        <v>210</v>
      </c>
      <c r="M16" s="21">
        <f t="shared" si="5"/>
        <v>86.0655737704918</v>
      </c>
      <c r="N16" s="20">
        <f>SUM(CALCULATION!JU11:JV11)</f>
        <v>188</v>
      </c>
      <c r="O16" s="21">
        <f t="shared" si="6"/>
        <v>89.5238095238095</v>
      </c>
      <c r="P16" s="20">
        <f>SUM(CALCULATION!KA11:KB11)</f>
        <v>78</v>
      </c>
      <c r="Q16" s="21">
        <f t="shared" si="7"/>
        <v>92.8571428571429</v>
      </c>
      <c r="R16" s="20">
        <f>SUM(CALCULATION!KD11:KE11)</f>
        <v>164</v>
      </c>
      <c r="S16" s="21">
        <f t="shared" si="8"/>
        <v>86.7724867724868</v>
      </c>
      <c r="T16" s="20">
        <f>SUM(CALCULATION!KG11:KH11)</f>
        <v>36</v>
      </c>
      <c r="U16" s="21">
        <f t="shared" si="0"/>
        <v>83.7209302325581</v>
      </c>
      <c r="V16" s="20">
        <f>SUM(CALCULATION!KJ11:KK11)</f>
        <v>168</v>
      </c>
      <c r="W16" s="21">
        <f t="shared" si="9"/>
        <v>81.9512195121951</v>
      </c>
      <c r="X16" s="20">
        <f>SUM(CALCULATION!KM11:KN11)</f>
        <v>31</v>
      </c>
      <c r="Y16" s="21">
        <f t="shared" si="10"/>
        <v>93.9393939393939</v>
      </c>
    </row>
    <row r="17" ht="13" customHeight="1" spans="1:25">
      <c r="A17" s="13">
        <v>12</v>
      </c>
      <c r="B17" s="18">
        <v>12</v>
      </c>
      <c r="C17" s="22" t="s">
        <v>33</v>
      </c>
      <c r="D17" s="20">
        <f>SUM(CALCULATION!JI12:JJ12)</f>
        <v>182</v>
      </c>
      <c r="E17" s="21">
        <f t="shared" si="1"/>
        <v>86.2559241706161</v>
      </c>
      <c r="F17" s="20">
        <f>SUM(CALCULATION!JX12:JY12)</f>
        <v>103</v>
      </c>
      <c r="G17" s="21">
        <f t="shared" si="2"/>
        <v>85.1239669421488</v>
      </c>
      <c r="H17" s="20">
        <f>SUM(CALCULATION!JL12:JM12)</f>
        <v>150</v>
      </c>
      <c r="I17" s="21">
        <f t="shared" si="11"/>
        <v>85.7142857142857</v>
      </c>
      <c r="J17" s="20">
        <f>SUM(CALCULATION!JO12:JP12)</f>
        <v>54</v>
      </c>
      <c r="K17" s="21">
        <f t="shared" si="4"/>
        <v>93.1034482758621</v>
      </c>
      <c r="L17" s="20">
        <f>SUM(CALCULATION!JR12:JS12)</f>
        <v>224</v>
      </c>
      <c r="M17" s="21">
        <f t="shared" si="5"/>
        <v>91.8032786885246</v>
      </c>
      <c r="N17" s="20">
        <f>SUM(CALCULATION!JU12:JV12)</f>
        <v>188</v>
      </c>
      <c r="O17" s="21">
        <f t="shared" si="6"/>
        <v>89.5238095238095</v>
      </c>
      <c r="P17" s="20">
        <f>SUM(CALCULATION!KA12:KB12)</f>
        <v>81</v>
      </c>
      <c r="Q17" s="21">
        <f t="shared" si="7"/>
        <v>96.4285714285714</v>
      </c>
      <c r="R17" s="20">
        <f>SUM(CALCULATION!KD12:KE12)</f>
        <v>165</v>
      </c>
      <c r="S17" s="21">
        <f t="shared" si="8"/>
        <v>87.3015873015873</v>
      </c>
      <c r="T17" s="20">
        <f>SUM(CALCULATION!KG12:KH12)</f>
        <v>36</v>
      </c>
      <c r="U17" s="21">
        <f t="shared" si="0"/>
        <v>83.7209302325581</v>
      </c>
      <c r="V17" s="20">
        <f>SUM(CALCULATION!KJ12:KK12)</f>
        <v>171</v>
      </c>
      <c r="W17" s="21">
        <f t="shared" si="9"/>
        <v>83.4146341463415</v>
      </c>
      <c r="X17" s="20">
        <f>SUM(CALCULATION!KM12:KN12)</f>
        <v>33</v>
      </c>
      <c r="Y17" s="21">
        <f t="shared" si="10"/>
        <v>100</v>
      </c>
    </row>
    <row r="18" ht="13" customHeight="1" spans="1:25">
      <c r="A18" s="13">
        <v>13</v>
      </c>
      <c r="B18" s="18">
        <v>13</v>
      </c>
      <c r="C18" s="22" t="s">
        <v>34</v>
      </c>
      <c r="D18" s="20">
        <f>SUM(CALCULATION!JI13:JJ13)</f>
        <v>177</v>
      </c>
      <c r="E18" s="21">
        <f t="shared" si="1"/>
        <v>83.8862559241706</v>
      </c>
      <c r="F18" s="20">
        <f>SUM(CALCULATION!JX13:JY13)</f>
        <v>103</v>
      </c>
      <c r="G18" s="21">
        <f t="shared" si="2"/>
        <v>85.1239669421488</v>
      </c>
      <c r="H18" s="20">
        <f>SUM(CALCULATION!JL13:JM13)</f>
        <v>152</v>
      </c>
      <c r="I18" s="21">
        <f t="shared" si="11"/>
        <v>86.8571428571429</v>
      </c>
      <c r="J18" s="20">
        <f>SUM(CALCULATION!JO13:JP13)</f>
        <v>53</v>
      </c>
      <c r="K18" s="21">
        <f t="shared" si="4"/>
        <v>91.3793103448276</v>
      </c>
      <c r="L18" s="20">
        <f>SUM(CALCULATION!JR13:JS13)</f>
        <v>194</v>
      </c>
      <c r="M18" s="21">
        <f t="shared" si="5"/>
        <v>79.5081967213115</v>
      </c>
      <c r="N18" s="20">
        <f>SUM(CALCULATION!JU13:JV13)</f>
        <v>178</v>
      </c>
      <c r="O18" s="21">
        <f t="shared" si="6"/>
        <v>84.7619047619048</v>
      </c>
      <c r="P18" s="20">
        <f>SUM(CALCULATION!KA13:KB13)</f>
        <v>74</v>
      </c>
      <c r="Q18" s="21">
        <f t="shared" si="7"/>
        <v>88.0952380952381</v>
      </c>
      <c r="R18" s="20">
        <f>SUM(CALCULATION!KD13:KE13)</f>
        <v>144</v>
      </c>
      <c r="S18" s="21">
        <f t="shared" si="8"/>
        <v>76.1904761904762</v>
      </c>
      <c r="T18" s="20">
        <f>SUM(CALCULATION!KG13:KH13)</f>
        <v>36</v>
      </c>
      <c r="U18" s="21">
        <f t="shared" si="0"/>
        <v>83.7209302325581</v>
      </c>
      <c r="V18" s="20">
        <f>SUM(CALCULATION!KJ13:KK13)</f>
        <v>165</v>
      </c>
      <c r="W18" s="21">
        <f t="shared" si="9"/>
        <v>80.4878048780488</v>
      </c>
      <c r="X18" s="20">
        <f>SUM(CALCULATION!KM13:KN13)</f>
        <v>29</v>
      </c>
      <c r="Y18" s="21">
        <f t="shared" si="10"/>
        <v>87.8787878787879</v>
      </c>
    </row>
    <row r="19" ht="13" customHeight="1" spans="1:25">
      <c r="A19" s="13">
        <v>14</v>
      </c>
      <c r="B19" s="18">
        <v>14</v>
      </c>
      <c r="C19" s="22" t="s">
        <v>35</v>
      </c>
      <c r="D19" s="20">
        <f>SUM(CALCULATION!JI14:JJ14)</f>
        <v>176</v>
      </c>
      <c r="E19" s="21">
        <f t="shared" si="1"/>
        <v>83.4123222748815</v>
      </c>
      <c r="F19" s="20">
        <f>SUM(CALCULATION!JX14:JY14)</f>
        <v>100</v>
      </c>
      <c r="G19" s="21">
        <f t="shared" si="2"/>
        <v>82.6446280991736</v>
      </c>
      <c r="H19" s="20">
        <f>SUM(CALCULATION!JL14:JM14)</f>
        <v>143</v>
      </c>
      <c r="I19" s="21">
        <f t="shared" si="11"/>
        <v>81.7142857142857</v>
      </c>
      <c r="J19" s="20">
        <f>SUM(CALCULATION!JO14:JP14)</f>
        <v>43</v>
      </c>
      <c r="K19" s="21">
        <f t="shared" si="4"/>
        <v>74.1379310344828</v>
      </c>
      <c r="L19" s="20">
        <f>SUM(CALCULATION!JR14:JS14)</f>
        <v>206</v>
      </c>
      <c r="M19" s="21">
        <f t="shared" si="5"/>
        <v>84.4262295081967</v>
      </c>
      <c r="N19" s="20">
        <f>SUM(CALCULATION!JU14:JV14)</f>
        <v>175</v>
      </c>
      <c r="O19" s="21">
        <f t="shared" si="6"/>
        <v>83.3333333333333</v>
      </c>
      <c r="P19" s="20">
        <f>SUM(CALCULATION!KA14:KB14)</f>
        <v>79</v>
      </c>
      <c r="Q19" s="21">
        <f t="shared" si="7"/>
        <v>94.0476190476191</v>
      </c>
      <c r="R19" s="20">
        <f>SUM(CALCULATION!KD14:KE14)</f>
        <v>152</v>
      </c>
      <c r="S19" s="21">
        <f t="shared" si="8"/>
        <v>80.4232804232804</v>
      </c>
      <c r="T19" s="20">
        <f>SUM(CALCULATION!KG14:KH14)</f>
        <v>34</v>
      </c>
      <c r="U19" s="21">
        <f t="shared" si="0"/>
        <v>79.0697674418605</v>
      </c>
      <c r="V19" s="20">
        <f>SUM(CALCULATION!KJ14:KK14)</f>
        <v>178</v>
      </c>
      <c r="W19" s="21">
        <f t="shared" si="9"/>
        <v>86.8292682926829</v>
      </c>
      <c r="X19" s="20">
        <f>SUM(CALCULATION!KM14:KN14)</f>
        <v>30</v>
      </c>
      <c r="Y19" s="21">
        <f t="shared" si="10"/>
        <v>90.9090909090909</v>
      </c>
    </row>
    <row r="20" ht="13" customHeight="1" spans="1:25">
      <c r="A20" s="13">
        <v>15</v>
      </c>
      <c r="B20" s="18">
        <v>15</v>
      </c>
      <c r="C20" s="22" t="s">
        <v>36</v>
      </c>
      <c r="D20" s="20">
        <f>SUM(CALCULATION!JI15:JJ15)</f>
        <v>193</v>
      </c>
      <c r="E20" s="21">
        <f t="shared" si="1"/>
        <v>91.4691943127962</v>
      </c>
      <c r="F20" s="20">
        <f>SUM(CALCULATION!JX15:JY15)</f>
        <v>107</v>
      </c>
      <c r="G20" s="21">
        <f t="shared" si="2"/>
        <v>88.4297520661157</v>
      </c>
      <c r="H20" s="20">
        <f>SUM(CALCULATION!JL15:JM15)</f>
        <v>148</v>
      </c>
      <c r="I20" s="21">
        <f t="shared" si="11"/>
        <v>84.5714285714286</v>
      </c>
      <c r="J20" s="20">
        <f>SUM(CALCULATION!JO15:JP15)</f>
        <v>55</v>
      </c>
      <c r="K20" s="21">
        <f t="shared" si="4"/>
        <v>94.8275862068966</v>
      </c>
      <c r="L20" s="20">
        <f>SUM(CALCULATION!JR15:JS15)</f>
        <v>206</v>
      </c>
      <c r="M20" s="21">
        <f t="shared" si="5"/>
        <v>84.4262295081967</v>
      </c>
      <c r="N20" s="20">
        <f>SUM(CALCULATION!JU15:JV15)</f>
        <v>192</v>
      </c>
      <c r="O20" s="21">
        <f t="shared" si="6"/>
        <v>91.4285714285714</v>
      </c>
      <c r="P20" s="20">
        <f>SUM(CALCULATION!KA15:KB15)</f>
        <v>78</v>
      </c>
      <c r="Q20" s="21">
        <f t="shared" si="7"/>
        <v>92.8571428571429</v>
      </c>
      <c r="R20" s="20">
        <f>SUM(CALCULATION!KD15:KE15)</f>
        <v>163</v>
      </c>
      <c r="S20" s="21">
        <f t="shared" si="8"/>
        <v>86.2433862433862</v>
      </c>
      <c r="T20" s="20">
        <f>SUM(CALCULATION!KG15:KH15)</f>
        <v>35</v>
      </c>
      <c r="U20" s="21">
        <f t="shared" si="0"/>
        <v>81.3953488372093</v>
      </c>
      <c r="V20" s="20">
        <f>SUM(CALCULATION!KJ15:KK15)</f>
        <v>186</v>
      </c>
      <c r="W20" s="21">
        <f t="shared" si="9"/>
        <v>90.7317073170732</v>
      </c>
      <c r="X20" s="20">
        <f>SUM(CALCULATION!KM15:KN15)</f>
        <v>29</v>
      </c>
      <c r="Y20" s="21">
        <f t="shared" si="10"/>
        <v>87.8787878787879</v>
      </c>
    </row>
    <row r="21" ht="13" customHeight="1" spans="1:25">
      <c r="A21" s="13">
        <v>16</v>
      </c>
      <c r="B21" s="18">
        <v>16</v>
      </c>
      <c r="C21" s="22" t="s">
        <v>37</v>
      </c>
      <c r="D21" s="20">
        <f>SUM(CALCULATION!JI16:JJ16)</f>
        <v>181</v>
      </c>
      <c r="E21" s="21">
        <f t="shared" si="1"/>
        <v>85.781990521327</v>
      </c>
      <c r="F21" s="20">
        <f>SUM(CALCULATION!JX16:JY16)</f>
        <v>107</v>
      </c>
      <c r="G21" s="21">
        <f t="shared" si="2"/>
        <v>88.4297520661157</v>
      </c>
      <c r="H21" s="20">
        <f>SUM(CALCULATION!JL16:JM16)</f>
        <v>154</v>
      </c>
      <c r="I21" s="21">
        <f t="shared" ref="I21:I63" si="12">H21/175*100</f>
        <v>88</v>
      </c>
      <c r="J21" s="20">
        <f>SUM(CALCULATION!JO16:JP16)</f>
        <v>55</v>
      </c>
      <c r="K21" s="21">
        <f t="shared" si="4"/>
        <v>94.8275862068966</v>
      </c>
      <c r="L21" s="20">
        <f>SUM(CALCULATION!JR16:JS16)</f>
        <v>197</v>
      </c>
      <c r="M21" s="21">
        <f t="shared" si="5"/>
        <v>80.7377049180328</v>
      </c>
      <c r="N21" s="20">
        <f>SUM(CALCULATION!JU16:JV16)</f>
        <v>184</v>
      </c>
      <c r="O21" s="21">
        <f t="shared" si="6"/>
        <v>87.6190476190476</v>
      </c>
      <c r="P21" s="20">
        <f>SUM(CALCULATION!KA16:KB16)</f>
        <v>81</v>
      </c>
      <c r="Q21" s="21">
        <f t="shared" si="7"/>
        <v>96.4285714285714</v>
      </c>
      <c r="R21" s="20">
        <f>SUM(CALCULATION!KD16:KE16)</f>
        <v>161</v>
      </c>
      <c r="S21" s="21">
        <f t="shared" si="8"/>
        <v>85.1851851851852</v>
      </c>
      <c r="T21" s="20">
        <f>SUM(CALCULATION!KG16:KH16)</f>
        <v>35</v>
      </c>
      <c r="U21" s="21">
        <f t="shared" si="0"/>
        <v>81.3953488372093</v>
      </c>
      <c r="V21" s="20">
        <f>SUM(CALCULATION!KJ16:KK16)</f>
        <v>169</v>
      </c>
      <c r="W21" s="21">
        <f t="shared" si="9"/>
        <v>82.4390243902439</v>
      </c>
      <c r="X21" s="20">
        <f>SUM(CALCULATION!KM16:KN16)</f>
        <v>29</v>
      </c>
      <c r="Y21" s="21">
        <f t="shared" si="10"/>
        <v>87.8787878787879</v>
      </c>
    </row>
    <row r="22" ht="13" customHeight="1" spans="1:25">
      <c r="A22" s="13">
        <v>17</v>
      </c>
      <c r="B22" s="18">
        <v>17</v>
      </c>
      <c r="C22" s="22" t="s">
        <v>38</v>
      </c>
      <c r="D22" s="20">
        <f>SUM(CALCULATION!JI17:JJ17)</f>
        <v>180</v>
      </c>
      <c r="E22" s="21">
        <f t="shared" si="1"/>
        <v>85.3080568720379</v>
      </c>
      <c r="F22" s="20">
        <f>SUM(CALCULATION!JX17:JY17)</f>
        <v>97</v>
      </c>
      <c r="G22" s="21">
        <f t="shared" si="2"/>
        <v>80.1652892561983</v>
      </c>
      <c r="H22" s="20">
        <f>SUM(CALCULATION!JL17:JM17)</f>
        <v>150</v>
      </c>
      <c r="I22" s="21">
        <f t="shared" si="12"/>
        <v>85.7142857142857</v>
      </c>
      <c r="J22" s="20">
        <f>SUM(CALCULATION!JO17:JP17)</f>
        <v>57</v>
      </c>
      <c r="K22" s="21">
        <f t="shared" si="4"/>
        <v>98.2758620689655</v>
      </c>
      <c r="L22" s="20">
        <f>SUM(CALCULATION!JR17:JS17)</f>
        <v>205</v>
      </c>
      <c r="M22" s="21">
        <f t="shared" si="5"/>
        <v>84.016393442623</v>
      </c>
      <c r="N22" s="20">
        <f>SUM(CALCULATION!JU17:JV17)</f>
        <v>169</v>
      </c>
      <c r="O22" s="21">
        <f t="shared" si="6"/>
        <v>80.4761904761905</v>
      </c>
      <c r="P22" s="20">
        <f>SUM(CALCULATION!KA17:KB17)</f>
        <v>80</v>
      </c>
      <c r="Q22" s="21">
        <f t="shared" si="7"/>
        <v>95.2380952380952</v>
      </c>
      <c r="R22" s="20">
        <f>SUM(CALCULATION!KD17:KE17)</f>
        <v>153</v>
      </c>
      <c r="S22" s="21">
        <f t="shared" si="8"/>
        <v>80.9523809523809</v>
      </c>
      <c r="T22" s="20">
        <f>SUM(CALCULATION!KG17:KH17)</f>
        <v>35</v>
      </c>
      <c r="U22" s="21">
        <f t="shared" si="0"/>
        <v>81.3953488372093</v>
      </c>
      <c r="V22" s="20">
        <f>SUM(CALCULATION!KJ17:KK17)</f>
        <v>164</v>
      </c>
      <c r="W22" s="21">
        <f t="shared" si="9"/>
        <v>80</v>
      </c>
      <c r="X22" s="20">
        <f>SUM(CALCULATION!KM17:KN17)</f>
        <v>32</v>
      </c>
      <c r="Y22" s="21">
        <f t="shared" si="10"/>
        <v>96.969696969697</v>
      </c>
    </row>
    <row r="23" ht="13" customHeight="1" spans="1:25">
      <c r="A23" s="13">
        <v>18</v>
      </c>
      <c r="B23" s="18">
        <v>18</v>
      </c>
      <c r="C23" s="22" t="s">
        <v>39</v>
      </c>
      <c r="D23" s="20">
        <f>SUM(CALCULATION!JI18:JJ18)</f>
        <v>182</v>
      </c>
      <c r="E23" s="21">
        <f t="shared" si="1"/>
        <v>86.2559241706161</v>
      </c>
      <c r="F23" s="20">
        <f>SUM(CALCULATION!JX18:JY18)</f>
        <v>107</v>
      </c>
      <c r="G23" s="21">
        <f t="shared" si="2"/>
        <v>88.4297520661157</v>
      </c>
      <c r="H23" s="20">
        <f>SUM(CALCULATION!JL18:JM18)</f>
        <v>150</v>
      </c>
      <c r="I23" s="21">
        <f t="shared" si="12"/>
        <v>85.7142857142857</v>
      </c>
      <c r="J23" s="20">
        <f>SUM(CALCULATION!JO18:JP18)</f>
        <v>52</v>
      </c>
      <c r="K23" s="21">
        <f t="shared" si="4"/>
        <v>89.6551724137931</v>
      </c>
      <c r="L23" s="20">
        <f>SUM(CALCULATION!JR18:JS18)</f>
        <v>220</v>
      </c>
      <c r="M23" s="21">
        <f t="shared" si="5"/>
        <v>90.1639344262295</v>
      </c>
      <c r="N23" s="20">
        <f>SUM(CALCULATION!JU18:JV18)</f>
        <v>194</v>
      </c>
      <c r="O23" s="21">
        <f t="shared" si="6"/>
        <v>92.3809523809524</v>
      </c>
      <c r="P23" s="20">
        <f>SUM(CALCULATION!KA18:KB18)</f>
        <v>78</v>
      </c>
      <c r="Q23" s="21">
        <f t="shared" si="7"/>
        <v>92.8571428571429</v>
      </c>
      <c r="R23" s="20">
        <f>SUM(CALCULATION!KD18:KE18)</f>
        <v>164</v>
      </c>
      <c r="S23" s="21">
        <f t="shared" si="8"/>
        <v>86.7724867724868</v>
      </c>
      <c r="T23" s="20">
        <f>SUM(CALCULATION!KG18:KH18)</f>
        <v>34</v>
      </c>
      <c r="U23" s="21">
        <f t="shared" si="0"/>
        <v>79.0697674418605</v>
      </c>
      <c r="V23" s="20">
        <f>SUM(CALCULATION!KJ18:KK18)</f>
        <v>176</v>
      </c>
      <c r="W23" s="21">
        <f t="shared" si="9"/>
        <v>85.8536585365854</v>
      </c>
      <c r="X23" s="20">
        <f>SUM(CALCULATION!KM18:KN18)</f>
        <v>26</v>
      </c>
      <c r="Y23" s="21">
        <f t="shared" si="10"/>
        <v>78.7878787878788</v>
      </c>
    </row>
    <row r="24" ht="13" customHeight="1" spans="1:25">
      <c r="A24" s="13">
        <v>19</v>
      </c>
      <c r="B24" s="18">
        <v>19</v>
      </c>
      <c r="C24" s="22" t="s">
        <v>40</v>
      </c>
      <c r="D24" s="20">
        <f>SUM(CALCULATION!JI19:JJ19)</f>
        <v>167</v>
      </c>
      <c r="E24" s="21">
        <f t="shared" si="1"/>
        <v>79.1469194312796</v>
      </c>
      <c r="F24" s="20">
        <f>SUM(CALCULATION!JX19:JY19)</f>
        <v>95</v>
      </c>
      <c r="G24" s="21">
        <f t="shared" si="2"/>
        <v>78.5123966942149</v>
      </c>
      <c r="H24" s="20">
        <f>SUM(CALCULATION!JL19:JM19)</f>
        <v>142</v>
      </c>
      <c r="I24" s="21">
        <f t="shared" si="12"/>
        <v>81.1428571428571</v>
      </c>
      <c r="J24" s="20">
        <f>SUM(CALCULATION!JO19:JP19)</f>
        <v>51</v>
      </c>
      <c r="K24" s="21">
        <f t="shared" si="4"/>
        <v>87.9310344827586</v>
      </c>
      <c r="L24" s="20">
        <f>SUM(CALCULATION!JR19:JS19)</f>
        <v>191</v>
      </c>
      <c r="M24" s="21">
        <f t="shared" si="5"/>
        <v>78.2786885245902</v>
      </c>
      <c r="N24" s="20">
        <f>SUM(CALCULATION!JU19:JV19)</f>
        <v>175</v>
      </c>
      <c r="O24" s="21">
        <f t="shared" si="6"/>
        <v>83.3333333333333</v>
      </c>
      <c r="P24" s="20">
        <f>SUM(CALCULATION!KA19:KB19)</f>
        <v>76</v>
      </c>
      <c r="Q24" s="21">
        <f t="shared" si="7"/>
        <v>90.4761904761905</v>
      </c>
      <c r="R24" s="20">
        <f>SUM(CALCULATION!KD19:KE19)</f>
        <v>156</v>
      </c>
      <c r="S24" s="21">
        <f t="shared" si="8"/>
        <v>82.5396825396825</v>
      </c>
      <c r="T24" s="20">
        <f>SUM(CALCULATION!KG19:KH19)</f>
        <v>31</v>
      </c>
      <c r="U24" s="21">
        <f t="shared" si="0"/>
        <v>72.0930232558139</v>
      </c>
      <c r="V24" s="20">
        <f>SUM(CALCULATION!KJ19:KK19)</f>
        <v>157</v>
      </c>
      <c r="W24" s="21">
        <f t="shared" si="9"/>
        <v>76.5853658536585</v>
      </c>
      <c r="X24" s="20">
        <f>SUM(CALCULATION!KM19:KN19)</f>
        <v>27</v>
      </c>
      <c r="Y24" s="21">
        <f t="shared" si="10"/>
        <v>81.8181818181818</v>
      </c>
    </row>
    <row r="25" ht="13" customHeight="1" spans="1:25">
      <c r="A25" s="13">
        <v>20</v>
      </c>
      <c r="B25" s="18">
        <v>20</v>
      </c>
      <c r="C25" s="44" t="s">
        <v>41</v>
      </c>
      <c r="D25" s="20">
        <f>SUM(CALCULATION!JI20:JJ20)</f>
        <v>139</v>
      </c>
      <c r="E25" s="21">
        <f t="shared" si="1"/>
        <v>65.8767772511848</v>
      </c>
      <c r="F25" s="20">
        <f>SUM(CALCULATION!JX20:JY20)</f>
        <v>101</v>
      </c>
      <c r="G25" s="21">
        <f t="shared" si="2"/>
        <v>83.4710743801653</v>
      </c>
      <c r="H25" s="20">
        <f>SUM(CALCULATION!JL20:JM20)</f>
        <v>136</v>
      </c>
      <c r="I25" s="21">
        <f t="shared" si="12"/>
        <v>77.7142857142857</v>
      </c>
      <c r="J25" s="20">
        <f>SUM(CALCULATION!JO20:JP20)</f>
        <v>45</v>
      </c>
      <c r="K25" s="21">
        <f t="shared" si="4"/>
        <v>77.5862068965517</v>
      </c>
      <c r="L25" s="20">
        <f>SUM(CALCULATION!JR20:JS20)</f>
        <v>180</v>
      </c>
      <c r="M25" s="21">
        <f t="shared" si="5"/>
        <v>73.7704918032787</v>
      </c>
      <c r="N25" s="20">
        <f>SUM(CALCULATION!JU20:JV20)</f>
        <v>179</v>
      </c>
      <c r="O25" s="21">
        <f t="shared" si="6"/>
        <v>85.2380952380952</v>
      </c>
      <c r="P25" s="20">
        <f>SUM(CALCULATION!KA20:KB20)</f>
        <v>74</v>
      </c>
      <c r="Q25" s="21">
        <f t="shared" si="7"/>
        <v>88.0952380952381</v>
      </c>
      <c r="R25" s="20">
        <f>SUM(CALCULATION!KD20:KE20)</f>
        <v>139</v>
      </c>
      <c r="S25" s="21">
        <f t="shared" si="8"/>
        <v>73.5449735449735</v>
      </c>
      <c r="T25" s="20">
        <f>SUM(CALCULATION!KG20:KH20)</f>
        <v>32</v>
      </c>
      <c r="U25" s="21">
        <f t="shared" si="0"/>
        <v>74.4186046511628</v>
      </c>
      <c r="V25" s="20">
        <f>SUM(CALCULATION!KJ20:KK20)</f>
        <v>147</v>
      </c>
      <c r="W25" s="21">
        <f t="shared" si="9"/>
        <v>71.7073170731707</v>
      </c>
      <c r="X25" s="20">
        <f>SUM(CALCULATION!KM20:KN20)</f>
        <v>24</v>
      </c>
      <c r="Y25" s="21">
        <f t="shared" si="10"/>
        <v>72.7272727272727</v>
      </c>
    </row>
    <row r="26" ht="13" customHeight="1" spans="1:25">
      <c r="A26" s="13">
        <v>21</v>
      </c>
      <c r="B26" s="18">
        <v>21</v>
      </c>
      <c r="C26" s="22" t="s">
        <v>42</v>
      </c>
      <c r="D26" s="20">
        <f>SUM(CALCULATION!JI21:JJ21)</f>
        <v>188</v>
      </c>
      <c r="E26" s="21">
        <f t="shared" si="1"/>
        <v>89.0995260663507</v>
      </c>
      <c r="F26" s="20">
        <f>SUM(CALCULATION!JX21:JY21)</f>
        <v>112</v>
      </c>
      <c r="G26" s="21">
        <f>F26/118*100</f>
        <v>94.9152542372881</v>
      </c>
      <c r="H26" s="20">
        <f>SUM(CALCULATION!JL21:JM21)</f>
        <v>155</v>
      </c>
      <c r="I26" s="21">
        <f t="shared" si="12"/>
        <v>88.5714285714286</v>
      </c>
      <c r="J26" s="20">
        <f>SUM(CALCULATION!JO21:JP21)</f>
        <v>56</v>
      </c>
      <c r="K26" s="21">
        <f t="shared" si="4"/>
        <v>96.551724137931</v>
      </c>
      <c r="L26" s="20">
        <f>SUM(CALCULATION!JR21:JS21)</f>
        <v>210</v>
      </c>
      <c r="M26" s="21">
        <f t="shared" si="5"/>
        <v>86.0655737704918</v>
      </c>
      <c r="N26" s="20">
        <f>SUM(CALCULATION!JU21:JV21)</f>
        <v>192</v>
      </c>
      <c r="O26" s="21">
        <f t="shared" si="6"/>
        <v>91.4285714285714</v>
      </c>
      <c r="P26" s="20">
        <f>SUM(CALCULATION!KA21:KB21)</f>
        <v>76</v>
      </c>
      <c r="Q26" s="21">
        <f>P26/78*100</f>
        <v>97.4358974358974</v>
      </c>
      <c r="R26" s="20">
        <f>SUM(CALCULATION!KD21:KE21)</f>
        <v>164</v>
      </c>
      <c r="S26" s="21">
        <f t="shared" si="8"/>
        <v>86.7724867724868</v>
      </c>
      <c r="T26" s="20">
        <f>SUM(CALCULATION!KG21:KH21)</f>
        <v>37</v>
      </c>
      <c r="U26" s="21">
        <f t="shared" si="0"/>
        <v>86.046511627907</v>
      </c>
      <c r="V26" s="20">
        <f>SUM(CALCULATION!KJ21:KK21)</f>
        <v>177</v>
      </c>
      <c r="W26" s="21">
        <f t="shared" si="9"/>
        <v>86.3414634146341</v>
      </c>
      <c r="X26" s="20">
        <f>SUM(CALCULATION!KM21:KN21)</f>
        <v>27</v>
      </c>
      <c r="Y26" s="21">
        <f>X26/36*100</f>
        <v>75</v>
      </c>
    </row>
    <row r="27" ht="13" customHeight="1" spans="1:25">
      <c r="A27" s="13">
        <v>22</v>
      </c>
      <c r="B27" s="18">
        <v>22</v>
      </c>
      <c r="C27" s="22" t="s">
        <v>43</v>
      </c>
      <c r="D27" s="20">
        <f>SUM(CALCULATION!JI22:JJ22)</f>
        <v>171</v>
      </c>
      <c r="E27" s="21">
        <f t="shared" si="1"/>
        <v>81.042654028436</v>
      </c>
      <c r="F27" s="20">
        <f>SUM(CALCULATION!JX22:JY22)</f>
        <v>107</v>
      </c>
      <c r="G27" s="21">
        <f t="shared" ref="G27:G45" si="13">F27/118*100</f>
        <v>90.6779661016949</v>
      </c>
      <c r="H27" s="20">
        <f>SUM(CALCULATION!JL22:JM22)</f>
        <v>155</v>
      </c>
      <c r="I27" s="21">
        <f t="shared" si="12"/>
        <v>88.5714285714286</v>
      </c>
      <c r="J27" s="20">
        <f>SUM(CALCULATION!JO22:JP22)</f>
        <v>53</v>
      </c>
      <c r="K27" s="21">
        <f t="shared" si="4"/>
        <v>91.3793103448276</v>
      </c>
      <c r="L27" s="20">
        <f>SUM(CALCULATION!JR22:JS22)</f>
        <v>198</v>
      </c>
      <c r="M27" s="21">
        <f t="shared" si="5"/>
        <v>81.1475409836066</v>
      </c>
      <c r="N27" s="20">
        <f>SUM(CALCULATION!JU22:JV22)</f>
        <v>195</v>
      </c>
      <c r="O27" s="21">
        <f t="shared" si="6"/>
        <v>92.8571428571429</v>
      </c>
      <c r="P27" s="20">
        <f>SUM(CALCULATION!KA22:KB22)</f>
        <v>75</v>
      </c>
      <c r="Q27" s="21">
        <f t="shared" ref="Q27:Q35" si="14">P27/78*100</f>
        <v>96.1538461538462</v>
      </c>
      <c r="R27" s="20">
        <f>SUM(CALCULATION!KD22:KE22)</f>
        <v>171</v>
      </c>
      <c r="S27" s="21">
        <f t="shared" si="8"/>
        <v>90.4761904761905</v>
      </c>
      <c r="T27" s="20">
        <f>SUM(CALCULATION!KG22:KH22)</f>
        <v>37</v>
      </c>
      <c r="U27" s="21">
        <f t="shared" si="0"/>
        <v>86.046511627907</v>
      </c>
      <c r="V27" s="20">
        <f>SUM(CALCULATION!KJ22:KK22)</f>
        <v>159</v>
      </c>
      <c r="W27" s="21">
        <f t="shared" si="9"/>
        <v>77.5609756097561</v>
      </c>
      <c r="X27" s="20">
        <f>SUM(CALCULATION!KM22:KN22)</f>
        <v>25</v>
      </c>
      <c r="Y27" s="21">
        <f>X27/36*100</f>
        <v>69.4444444444444</v>
      </c>
    </row>
    <row r="28" ht="13" customHeight="1" spans="1:25">
      <c r="A28" s="13">
        <v>23</v>
      </c>
      <c r="B28" s="18">
        <v>23</v>
      </c>
      <c r="C28" s="22" t="s">
        <v>44</v>
      </c>
      <c r="D28" s="20">
        <f>SUM(CALCULATION!JI23:JJ23)</f>
        <v>129</v>
      </c>
      <c r="E28" s="21">
        <f t="shared" si="1"/>
        <v>61.1374407582938</v>
      </c>
      <c r="F28" s="20">
        <f>SUM(CALCULATION!JX23:JY23)</f>
        <v>84</v>
      </c>
      <c r="G28" s="21">
        <f t="shared" si="13"/>
        <v>71.1864406779661</v>
      </c>
      <c r="H28" s="20">
        <f>SUM(CALCULATION!JL23:JM23)</f>
        <v>120</v>
      </c>
      <c r="I28" s="21">
        <f t="shared" si="12"/>
        <v>68.5714285714286</v>
      </c>
      <c r="J28" s="20">
        <f>SUM(CALCULATION!JO23:JP23)</f>
        <v>43</v>
      </c>
      <c r="K28" s="21">
        <f t="shared" si="4"/>
        <v>74.1379310344828</v>
      </c>
      <c r="L28" s="20">
        <f>SUM(CALCULATION!JR23:JS23)</f>
        <v>138</v>
      </c>
      <c r="M28" s="21">
        <f t="shared" si="5"/>
        <v>56.5573770491803</v>
      </c>
      <c r="N28" s="20">
        <f>SUM(CALCULATION!JU23:JV23)</f>
        <v>132</v>
      </c>
      <c r="O28" s="21">
        <f t="shared" si="6"/>
        <v>62.8571428571429</v>
      </c>
      <c r="P28" s="20">
        <f>SUM(CALCULATION!KA23:KB23)</f>
        <v>61</v>
      </c>
      <c r="Q28" s="21">
        <f t="shared" si="14"/>
        <v>78.2051282051282</v>
      </c>
      <c r="R28" s="20">
        <f>SUM(CALCULATION!KD23:KE23)</f>
        <v>112</v>
      </c>
      <c r="S28" s="21">
        <f t="shared" si="8"/>
        <v>59.2592592592593</v>
      </c>
      <c r="T28" s="20">
        <f>SUM(CALCULATION!KG23:KH23)</f>
        <v>28</v>
      </c>
      <c r="U28" s="21">
        <f t="shared" si="0"/>
        <v>65.1162790697674</v>
      </c>
      <c r="V28" s="20">
        <f>SUM(CALCULATION!KJ23:KK23)</f>
        <v>138</v>
      </c>
      <c r="W28" s="21">
        <f t="shared" si="9"/>
        <v>67.3170731707317</v>
      </c>
      <c r="X28" s="20">
        <f>SUM(CALCULATION!KM23:KN23)</f>
        <v>26</v>
      </c>
      <c r="Y28" s="21">
        <f t="shared" ref="Y28:Y45" si="15">X28/36*100</f>
        <v>72.2222222222222</v>
      </c>
    </row>
    <row r="29" ht="13" customHeight="1" spans="1:25">
      <c r="A29" s="13">
        <v>24</v>
      </c>
      <c r="B29" s="18">
        <v>24</v>
      </c>
      <c r="C29" s="22" t="s">
        <v>45</v>
      </c>
      <c r="D29" s="20">
        <f>SUM(CALCULATION!JI24:JJ24)</f>
        <v>168</v>
      </c>
      <c r="E29" s="21">
        <f t="shared" si="1"/>
        <v>79.6208530805687</v>
      </c>
      <c r="F29" s="20">
        <f>SUM(CALCULATION!JX24:JY24)</f>
        <v>107</v>
      </c>
      <c r="G29" s="21">
        <f t="shared" si="13"/>
        <v>90.6779661016949</v>
      </c>
      <c r="H29" s="20">
        <f>SUM(CALCULATION!JL24:JM24)</f>
        <v>152</v>
      </c>
      <c r="I29" s="21">
        <f t="shared" si="12"/>
        <v>86.8571428571429</v>
      </c>
      <c r="J29" s="20">
        <f>SUM(CALCULATION!JO24:JP24)</f>
        <v>55</v>
      </c>
      <c r="K29" s="21">
        <f t="shared" si="4"/>
        <v>94.8275862068966</v>
      </c>
      <c r="L29" s="20">
        <f>SUM(CALCULATION!JR24:JS24)</f>
        <v>209</v>
      </c>
      <c r="M29" s="21">
        <f t="shared" si="5"/>
        <v>85.655737704918</v>
      </c>
      <c r="N29" s="20">
        <f>SUM(CALCULATION!JU24:JV24)</f>
        <v>180</v>
      </c>
      <c r="O29" s="21">
        <f t="shared" si="6"/>
        <v>85.7142857142857</v>
      </c>
      <c r="P29" s="20">
        <f>SUM(CALCULATION!KA24:KB24)</f>
        <v>72</v>
      </c>
      <c r="Q29" s="21">
        <f t="shared" si="14"/>
        <v>92.3076923076923</v>
      </c>
      <c r="R29" s="20">
        <f>SUM(CALCULATION!KD24:KE24)</f>
        <v>161</v>
      </c>
      <c r="S29" s="21">
        <f t="shared" si="8"/>
        <v>85.1851851851852</v>
      </c>
      <c r="T29" s="20">
        <f>SUM(CALCULATION!KG24:KH24)</f>
        <v>30</v>
      </c>
      <c r="U29" s="21">
        <f t="shared" si="0"/>
        <v>69.7674418604651</v>
      </c>
      <c r="V29" s="20">
        <f>SUM(CALCULATION!KJ24:KK24)</f>
        <v>160</v>
      </c>
      <c r="W29" s="21">
        <f t="shared" si="9"/>
        <v>78.0487804878049</v>
      </c>
      <c r="X29" s="20">
        <f>SUM(CALCULATION!KM24:KN24)</f>
        <v>31</v>
      </c>
      <c r="Y29" s="21">
        <f t="shared" si="15"/>
        <v>86.1111111111111</v>
      </c>
    </row>
    <row r="30" ht="12" customHeight="1" spans="1:25">
      <c r="A30" s="13">
        <v>25</v>
      </c>
      <c r="B30" s="18">
        <v>25</v>
      </c>
      <c r="C30" s="45" t="s">
        <v>46</v>
      </c>
      <c r="D30" s="20">
        <f>SUM(CALCULATION!JI25:JJ25)</f>
        <v>152</v>
      </c>
      <c r="E30" s="21">
        <f t="shared" si="1"/>
        <v>72.0379146919431</v>
      </c>
      <c r="F30" s="20">
        <f>SUM(CALCULATION!JX25:JY25)</f>
        <v>85</v>
      </c>
      <c r="G30" s="21">
        <f t="shared" si="13"/>
        <v>72.0338983050847</v>
      </c>
      <c r="H30" s="20">
        <f>SUM(CALCULATION!JL25:JM25)</f>
        <v>124</v>
      </c>
      <c r="I30" s="21">
        <f t="shared" si="12"/>
        <v>70.8571428571428</v>
      </c>
      <c r="J30" s="20">
        <f>SUM(CALCULATION!JO25:JP25)</f>
        <v>42</v>
      </c>
      <c r="K30" s="21">
        <f t="shared" si="4"/>
        <v>72.4137931034483</v>
      </c>
      <c r="L30" s="20">
        <f>SUM(CALCULATION!JR25:JS25)</f>
        <v>168</v>
      </c>
      <c r="M30" s="21">
        <f t="shared" si="5"/>
        <v>68.8524590163934</v>
      </c>
      <c r="N30" s="20">
        <f>SUM(CALCULATION!JU25:JV25)</f>
        <v>148</v>
      </c>
      <c r="O30" s="21">
        <f t="shared" si="6"/>
        <v>70.4761904761905</v>
      </c>
      <c r="P30" s="20">
        <f>SUM(CALCULATION!KA25:KB25)</f>
        <v>67</v>
      </c>
      <c r="Q30" s="21">
        <f t="shared" si="14"/>
        <v>85.8974358974359</v>
      </c>
      <c r="R30" s="20">
        <f>SUM(CALCULATION!KD25:KE25)</f>
        <v>140</v>
      </c>
      <c r="S30" s="21">
        <f t="shared" si="8"/>
        <v>74.0740740740741</v>
      </c>
      <c r="T30" s="20">
        <f>SUM(CALCULATION!KG25:KH25)</f>
        <v>28</v>
      </c>
      <c r="U30" s="21">
        <f t="shared" si="0"/>
        <v>65.1162790697674</v>
      </c>
      <c r="V30" s="20">
        <f>SUM(CALCULATION!KJ25:KK25)</f>
        <v>114</v>
      </c>
      <c r="W30" s="21">
        <f t="shared" si="9"/>
        <v>55.609756097561</v>
      </c>
      <c r="X30" s="20">
        <f>SUM(CALCULATION!KM25:KN25)</f>
        <v>27</v>
      </c>
      <c r="Y30" s="21">
        <f t="shared" si="15"/>
        <v>75</v>
      </c>
    </row>
    <row r="31" ht="13" customHeight="1" spans="1:25">
      <c r="A31" s="13">
        <v>26</v>
      </c>
      <c r="B31" s="18">
        <v>26</v>
      </c>
      <c r="C31" s="28" t="s">
        <v>47</v>
      </c>
      <c r="D31" s="20">
        <f>SUM(CALCULATION!JI26:JJ26)</f>
        <v>145</v>
      </c>
      <c r="E31" s="21">
        <f t="shared" si="1"/>
        <v>68.7203791469194</v>
      </c>
      <c r="F31" s="20">
        <f>SUM(CALCULATION!JX26:JY26)</f>
        <v>107</v>
      </c>
      <c r="G31" s="21">
        <f t="shared" si="13"/>
        <v>90.6779661016949</v>
      </c>
      <c r="H31" s="20">
        <f>SUM(CALCULATION!JL26:JM26)</f>
        <v>123</v>
      </c>
      <c r="I31" s="21">
        <f t="shared" si="12"/>
        <v>70.2857142857143</v>
      </c>
      <c r="J31" s="20">
        <f>SUM(CALCULATION!JO26:JP26)</f>
        <v>45</v>
      </c>
      <c r="K31" s="21">
        <f t="shared" si="4"/>
        <v>77.5862068965517</v>
      </c>
      <c r="L31" s="20">
        <f>SUM(CALCULATION!JR26:JS26)</f>
        <v>181</v>
      </c>
      <c r="M31" s="21">
        <f t="shared" si="5"/>
        <v>74.1803278688525</v>
      </c>
      <c r="N31" s="20">
        <f>SUM(CALCULATION!JU26:JV26)</f>
        <v>157</v>
      </c>
      <c r="O31" s="21">
        <f t="shared" si="6"/>
        <v>74.7619047619048</v>
      </c>
      <c r="P31" s="20">
        <f>SUM(CALCULATION!KA26:KB26)</f>
        <v>74</v>
      </c>
      <c r="Q31" s="21">
        <f t="shared" si="14"/>
        <v>94.8717948717949</v>
      </c>
      <c r="R31" s="20">
        <f>SUM(CALCULATION!KD26:KE26)</f>
        <v>133</v>
      </c>
      <c r="S31" s="21">
        <f t="shared" si="8"/>
        <v>70.3703703703704</v>
      </c>
      <c r="T31" s="20">
        <f>SUM(CALCULATION!KG26:KH26)</f>
        <v>28</v>
      </c>
      <c r="U31" s="21">
        <f t="shared" si="0"/>
        <v>65.1162790697674</v>
      </c>
      <c r="V31" s="20">
        <f>SUM(CALCULATION!KJ26:KK26)</f>
        <v>151</v>
      </c>
      <c r="W31" s="21">
        <f t="shared" si="9"/>
        <v>73.6585365853659</v>
      </c>
      <c r="X31" s="20">
        <f>SUM(CALCULATION!KM26:KN26)</f>
        <v>30</v>
      </c>
      <c r="Y31" s="21">
        <f t="shared" si="15"/>
        <v>83.3333333333333</v>
      </c>
    </row>
    <row r="32" ht="13" customHeight="1" spans="1:25">
      <c r="A32" s="13">
        <v>27</v>
      </c>
      <c r="B32" s="18">
        <v>27</v>
      </c>
      <c r="C32" s="19" t="s">
        <v>48</v>
      </c>
      <c r="D32" s="20">
        <f>SUM(CALCULATION!JI27:JJ27)</f>
        <v>169</v>
      </c>
      <c r="E32" s="21">
        <f t="shared" si="1"/>
        <v>80.0947867298578</v>
      </c>
      <c r="F32" s="20">
        <f>SUM(CALCULATION!JX27:JY27)</f>
        <v>112</v>
      </c>
      <c r="G32" s="21">
        <f t="shared" si="13"/>
        <v>94.9152542372881</v>
      </c>
      <c r="H32" s="20">
        <f>SUM(CALCULATION!JL27:JM27)</f>
        <v>131</v>
      </c>
      <c r="I32" s="21">
        <f t="shared" si="12"/>
        <v>74.8571428571429</v>
      </c>
      <c r="J32" s="20">
        <f>SUM(CALCULATION!JO27:JP27)</f>
        <v>46</v>
      </c>
      <c r="K32" s="21">
        <f t="shared" si="4"/>
        <v>79.3103448275862</v>
      </c>
      <c r="L32" s="20">
        <f>SUM(CALCULATION!JR27:JS27)</f>
        <v>189</v>
      </c>
      <c r="M32" s="21">
        <f t="shared" si="5"/>
        <v>77.4590163934426</v>
      </c>
      <c r="N32" s="20">
        <f>SUM(CALCULATION!JU27:JV27)</f>
        <v>177</v>
      </c>
      <c r="O32" s="21">
        <f t="shared" si="6"/>
        <v>84.2857142857143</v>
      </c>
      <c r="P32" s="20">
        <f>SUM(CALCULATION!KA27:KB27)</f>
        <v>74</v>
      </c>
      <c r="Q32" s="21">
        <f t="shared" si="14"/>
        <v>94.8717948717949</v>
      </c>
      <c r="R32" s="20">
        <f>SUM(CALCULATION!KD27:KE27)</f>
        <v>154</v>
      </c>
      <c r="S32" s="21">
        <f t="shared" si="8"/>
        <v>81.4814814814815</v>
      </c>
      <c r="T32" s="20">
        <f>SUM(CALCULATION!KG27:KH27)</f>
        <v>33</v>
      </c>
      <c r="U32" s="21">
        <f t="shared" si="0"/>
        <v>76.7441860465116</v>
      </c>
      <c r="V32" s="20">
        <f>SUM(CALCULATION!KJ27:KK27)</f>
        <v>172</v>
      </c>
      <c r="W32" s="21">
        <f t="shared" si="9"/>
        <v>83.9024390243902</v>
      </c>
      <c r="X32" s="20">
        <f>SUM(CALCULATION!KM27:KN27)</f>
        <v>27</v>
      </c>
      <c r="Y32" s="21">
        <f t="shared" si="15"/>
        <v>75</v>
      </c>
    </row>
    <row r="33" ht="13" customHeight="1" spans="1:25">
      <c r="A33" s="13">
        <v>28</v>
      </c>
      <c r="B33" s="18">
        <v>28</v>
      </c>
      <c r="C33" s="22" t="s">
        <v>49</v>
      </c>
      <c r="D33" s="20">
        <f>SUM(CALCULATION!JI28:JJ28)</f>
        <v>177</v>
      </c>
      <c r="E33" s="21">
        <f t="shared" si="1"/>
        <v>83.8862559241706</v>
      </c>
      <c r="F33" s="20">
        <f>SUM(CALCULATION!JX28:JY28)</f>
        <v>106</v>
      </c>
      <c r="G33" s="21">
        <f t="shared" si="13"/>
        <v>89.8305084745763</v>
      </c>
      <c r="H33" s="20">
        <f>SUM(CALCULATION!JL28:JM28)</f>
        <v>138</v>
      </c>
      <c r="I33" s="21">
        <f t="shared" si="12"/>
        <v>78.8571428571429</v>
      </c>
      <c r="J33" s="20">
        <f>SUM(CALCULATION!JO28:JP28)</f>
        <v>51</v>
      </c>
      <c r="K33" s="21">
        <f t="shared" si="4"/>
        <v>87.9310344827586</v>
      </c>
      <c r="L33" s="20">
        <f>SUM(CALCULATION!JR28:JS28)</f>
        <v>200</v>
      </c>
      <c r="M33" s="21">
        <f t="shared" si="5"/>
        <v>81.9672131147541</v>
      </c>
      <c r="N33" s="20">
        <f>SUM(CALCULATION!JU28:JV28)</f>
        <v>185</v>
      </c>
      <c r="O33" s="21">
        <f t="shared" si="6"/>
        <v>88.0952380952381</v>
      </c>
      <c r="P33" s="20">
        <f>SUM(CALCULATION!KA28:KB28)</f>
        <v>74</v>
      </c>
      <c r="Q33" s="21">
        <f t="shared" si="14"/>
        <v>94.8717948717949</v>
      </c>
      <c r="R33" s="20">
        <f>SUM(CALCULATION!KD28:KE28)</f>
        <v>163</v>
      </c>
      <c r="S33" s="21">
        <f t="shared" si="8"/>
        <v>86.2433862433862</v>
      </c>
      <c r="T33" s="20">
        <f>SUM(CALCULATION!KG28:KH28)</f>
        <v>32</v>
      </c>
      <c r="U33" s="21">
        <f t="shared" si="0"/>
        <v>74.4186046511628</v>
      </c>
      <c r="V33" s="20">
        <f>SUM(CALCULATION!KJ28:KK28)</f>
        <v>179</v>
      </c>
      <c r="W33" s="21">
        <f t="shared" si="9"/>
        <v>87.3170731707317</v>
      </c>
      <c r="X33" s="20">
        <f>SUM(CALCULATION!KM28:KN28)</f>
        <v>32</v>
      </c>
      <c r="Y33" s="21">
        <f t="shared" si="15"/>
        <v>88.8888888888889</v>
      </c>
    </row>
    <row r="34" ht="13" customHeight="1" spans="1:25">
      <c r="A34" s="13">
        <v>29</v>
      </c>
      <c r="B34" s="18">
        <v>29</v>
      </c>
      <c r="C34" s="22" t="s">
        <v>50</v>
      </c>
      <c r="D34" s="20">
        <f>SUM(CALCULATION!JI29:JJ29)</f>
        <v>183</v>
      </c>
      <c r="E34" s="21">
        <f t="shared" si="1"/>
        <v>86.7298578199052</v>
      </c>
      <c r="F34" s="20">
        <f>SUM(CALCULATION!JX29:JY29)</f>
        <v>111</v>
      </c>
      <c r="G34" s="21">
        <f t="shared" si="13"/>
        <v>94.0677966101695</v>
      </c>
      <c r="H34" s="20">
        <f>SUM(CALCULATION!JL29:JM29)</f>
        <v>152</v>
      </c>
      <c r="I34" s="21">
        <f t="shared" si="12"/>
        <v>86.8571428571429</v>
      </c>
      <c r="J34" s="20">
        <f>SUM(CALCULATION!JO29:JP29)</f>
        <v>53</v>
      </c>
      <c r="K34" s="21">
        <f t="shared" si="4"/>
        <v>91.3793103448276</v>
      </c>
      <c r="L34" s="20">
        <f>SUM(CALCULATION!JR29:JS29)</f>
        <v>216</v>
      </c>
      <c r="M34" s="21">
        <f t="shared" si="5"/>
        <v>88.5245901639344</v>
      </c>
      <c r="N34" s="20">
        <f>SUM(CALCULATION!JU29:JV29)</f>
        <v>189</v>
      </c>
      <c r="O34" s="21">
        <f t="shared" si="6"/>
        <v>90</v>
      </c>
      <c r="P34" s="20">
        <f>SUM(CALCULATION!KA29:KB29)</f>
        <v>74</v>
      </c>
      <c r="Q34" s="21">
        <f t="shared" si="14"/>
        <v>94.8717948717949</v>
      </c>
      <c r="R34" s="20">
        <f>SUM(CALCULATION!KD29:KE29)</f>
        <v>162</v>
      </c>
      <c r="S34" s="21">
        <f t="shared" si="8"/>
        <v>85.7142857142857</v>
      </c>
      <c r="T34" s="20">
        <f>SUM(CALCULATION!KG29:KH29)</f>
        <v>37</v>
      </c>
      <c r="U34" s="21">
        <f t="shared" si="0"/>
        <v>86.046511627907</v>
      </c>
      <c r="V34" s="20">
        <f>SUM(CALCULATION!KJ29:KK29)</f>
        <v>170</v>
      </c>
      <c r="W34" s="21">
        <f t="shared" si="9"/>
        <v>82.9268292682927</v>
      </c>
      <c r="X34" s="20">
        <f>SUM(CALCULATION!KM29:KN29)</f>
        <v>30</v>
      </c>
      <c r="Y34" s="21">
        <f t="shared" si="15"/>
        <v>83.3333333333333</v>
      </c>
    </row>
    <row r="35" ht="13" customHeight="1" spans="1:25">
      <c r="A35" s="13">
        <v>30</v>
      </c>
      <c r="B35" s="18">
        <v>30</v>
      </c>
      <c r="C35" s="29" t="s">
        <v>51</v>
      </c>
      <c r="D35" s="20">
        <f>SUM(CALCULATION!JI30:JJ30)</f>
        <v>180</v>
      </c>
      <c r="E35" s="21">
        <f t="shared" si="1"/>
        <v>85.3080568720379</v>
      </c>
      <c r="F35" s="20">
        <f>SUM(CALCULATION!JX30:JY30)</f>
        <v>109</v>
      </c>
      <c r="G35" s="21">
        <f t="shared" si="13"/>
        <v>92.3728813559322</v>
      </c>
      <c r="H35" s="20">
        <f>SUM(CALCULATION!JL30:JM30)</f>
        <v>149</v>
      </c>
      <c r="I35" s="21">
        <f t="shared" si="12"/>
        <v>85.1428571428571</v>
      </c>
      <c r="J35" s="20">
        <f>SUM(CALCULATION!JO30:JP30)</f>
        <v>52</v>
      </c>
      <c r="K35" s="21">
        <f t="shared" si="4"/>
        <v>89.6551724137931</v>
      </c>
      <c r="L35" s="20">
        <f>SUM(CALCULATION!JR30:JS30)</f>
        <v>206</v>
      </c>
      <c r="M35" s="21">
        <f t="shared" si="5"/>
        <v>84.4262295081967</v>
      </c>
      <c r="N35" s="20">
        <f>SUM(CALCULATION!JU30:JV30)</f>
        <v>193</v>
      </c>
      <c r="O35" s="21">
        <f t="shared" si="6"/>
        <v>91.9047619047619</v>
      </c>
      <c r="P35" s="20">
        <f>SUM(CALCULATION!KA30:KB30)</f>
        <v>74</v>
      </c>
      <c r="Q35" s="21">
        <f t="shared" si="14"/>
        <v>94.8717948717949</v>
      </c>
      <c r="R35" s="20">
        <f>SUM(CALCULATION!KD30:KE30)</f>
        <v>175</v>
      </c>
      <c r="S35" s="21">
        <f t="shared" si="8"/>
        <v>92.5925925925926</v>
      </c>
      <c r="T35" s="20">
        <f>SUM(CALCULATION!KG30:KH30)</f>
        <v>38</v>
      </c>
      <c r="U35" s="21">
        <f t="shared" si="0"/>
        <v>88.3720930232558</v>
      </c>
      <c r="V35" s="20">
        <f>SUM(CALCULATION!KJ30:KK30)</f>
        <v>178</v>
      </c>
      <c r="W35" s="21">
        <f t="shared" si="9"/>
        <v>86.8292682926829</v>
      </c>
      <c r="X35" s="20">
        <f>SUM(CALCULATION!KM30:KN30)</f>
        <v>32</v>
      </c>
      <c r="Y35" s="21">
        <f t="shared" si="15"/>
        <v>88.8888888888889</v>
      </c>
    </row>
    <row r="36" ht="13" customHeight="1" spans="1:25">
      <c r="A36" s="13">
        <v>31</v>
      </c>
      <c r="B36" s="18">
        <v>31</v>
      </c>
      <c r="C36" s="22" t="s">
        <v>52</v>
      </c>
      <c r="D36" s="20">
        <f>SUM(CALCULATION!JI31:JJ31)</f>
        <v>192</v>
      </c>
      <c r="E36" s="21">
        <f t="shared" si="1"/>
        <v>90.9952606635071</v>
      </c>
      <c r="F36" s="20">
        <f>SUM(CALCULATION!JX31:JY31)</f>
        <v>118</v>
      </c>
      <c r="G36" s="21">
        <f>F36/120*100</f>
        <v>98.3333333333333</v>
      </c>
      <c r="H36" s="20">
        <f>SUM(CALCULATION!JL31:JM31)</f>
        <v>158</v>
      </c>
      <c r="I36" s="21">
        <f t="shared" si="12"/>
        <v>90.2857142857143</v>
      </c>
      <c r="J36" s="20">
        <f>SUM(CALCULATION!JO31:JP31)</f>
        <v>49</v>
      </c>
      <c r="K36" s="21">
        <f>J36/57*100</f>
        <v>85.9649122807018</v>
      </c>
      <c r="L36" s="20">
        <f>SUM(CALCULATION!JR31:JS31)</f>
        <v>223</v>
      </c>
      <c r="M36" s="21">
        <f t="shared" si="5"/>
        <v>91.3934426229508</v>
      </c>
      <c r="N36" s="20">
        <f>SUM(CALCULATION!JU31:JV31)</f>
        <v>198</v>
      </c>
      <c r="O36" s="21">
        <f t="shared" si="6"/>
        <v>94.2857142857143</v>
      </c>
      <c r="P36" s="20">
        <f>SUM(CALCULATION!KA31:KB31)</f>
        <v>72</v>
      </c>
      <c r="Q36" s="21">
        <f>P36/80*100</f>
        <v>90</v>
      </c>
      <c r="R36" s="20">
        <f>SUM(CALCULATION!KD31:KE31)</f>
        <v>170</v>
      </c>
      <c r="S36" s="21">
        <f t="shared" si="8"/>
        <v>89.9470899470899</v>
      </c>
      <c r="T36" s="20">
        <f>SUM(CALCULATION!KG31:KH31)</f>
        <v>40</v>
      </c>
      <c r="U36" s="21">
        <f t="shared" si="0"/>
        <v>93.0232558139535</v>
      </c>
      <c r="V36" s="20">
        <f>SUM(CALCULATION!KJ31:KK31)</f>
        <v>186</v>
      </c>
      <c r="W36" s="21">
        <f t="shared" si="9"/>
        <v>90.7317073170732</v>
      </c>
      <c r="X36" s="20">
        <f>SUM(CALCULATION!KM31:KN31)</f>
        <v>33</v>
      </c>
      <c r="Y36" s="21">
        <f t="shared" si="15"/>
        <v>91.6666666666667</v>
      </c>
    </row>
    <row r="37" ht="13" customHeight="1" spans="1:25">
      <c r="A37" s="13">
        <v>32</v>
      </c>
      <c r="B37" s="18">
        <v>32</v>
      </c>
      <c r="C37" s="22" t="s">
        <v>53</v>
      </c>
      <c r="D37" s="20">
        <f>SUM(CALCULATION!JI32:JJ32)</f>
        <v>56</v>
      </c>
      <c r="E37" s="21">
        <f t="shared" si="1"/>
        <v>26.5402843601896</v>
      </c>
      <c r="F37" s="20">
        <f>SUM(CALCULATION!JX32:JY32)</f>
        <v>44</v>
      </c>
      <c r="G37" s="21">
        <f>F37/120*100</f>
        <v>36.6666666666667</v>
      </c>
      <c r="H37" s="20">
        <f>SUM(CALCULATION!JL32:JM32)</f>
        <v>57</v>
      </c>
      <c r="I37" s="21">
        <f t="shared" si="12"/>
        <v>32.5714285714286</v>
      </c>
      <c r="J37" s="20">
        <f>SUM(CALCULATION!JO32:JP32)</f>
        <v>22</v>
      </c>
      <c r="K37" s="21">
        <f t="shared" ref="K37:K63" si="16">J37/57*100</f>
        <v>38.5964912280702</v>
      </c>
      <c r="L37" s="20">
        <f>SUM(CALCULATION!JR32:JS32)</f>
        <v>61</v>
      </c>
      <c r="M37" s="21">
        <f t="shared" si="5"/>
        <v>25</v>
      </c>
      <c r="N37" s="20">
        <f>SUM(CALCULATION!JU32:JV32)</f>
        <v>59</v>
      </c>
      <c r="O37" s="21">
        <f t="shared" si="6"/>
        <v>28.0952380952381</v>
      </c>
      <c r="P37" s="20">
        <f>SUM(CALCULATION!KA32:KB32)</f>
        <v>31</v>
      </c>
      <c r="Q37" s="21">
        <f t="shared" ref="Q37:Q45" si="17">P37/80*100</f>
        <v>38.75</v>
      </c>
      <c r="R37" s="20">
        <f>SUM(CALCULATION!KD32:KE32)</f>
        <v>49</v>
      </c>
      <c r="S37" s="21">
        <f t="shared" si="8"/>
        <v>25.9259259259259</v>
      </c>
      <c r="T37" s="20">
        <f>SUM(CALCULATION!KG32:KH32)</f>
        <v>19</v>
      </c>
      <c r="U37" s="21">
        <f t="shared" si="0"/>
        <v>44.1860465116279</v>
      </c>
      <c r="V37" s="20">
        <f>SUM(CALCULATION!KJ32:KK32)</f>
        <v>59</v>
      </c>
      <c r="W37" s="21">
        <f t="shared" si="9"/>
        <v>28.780487804878</v>
      </c>
      <c r="X37" s="20">
        <f>SUM(CALCULATION!KM32:KN32)</f>
        <v>22</v>
      </c>
      <c r="Y37" s="21">
        <f t="shared" si="15"/>
        <v>61.1111111111111</v>
      </c>
    </row>
    <row r="38" ht="13" customHeight="1" spans="1:25">
      <c r="A38" s="13">
        <v>33</v>
      </c>
      <c r="B38" s="18">
        <v>33</v>
      </c>
      <c r="C38" s="22" t="s">
        <v>54</v>
      </c>
      <c r="D38" s="20">
        <f>SUM(CALCULATION!JI33:JJ33)</f>
        <v>199</v>
      </c>
      <c r="E38" s="21">
        <f t="shared" si="1"/>
        <v>94.3127962085308</v>
      </c>
      <c r="F38" s="20">
        <f>SUM(CALCULATION!JX33:JY33)</f>
        <v>111</v>
      </c>
      <c r="G38" s="21">
        <f>F38/120*100</f>
        <v>92.5</v>
      </c>
      <c r="H38" s="20">
        <f>SUM(CALCULATION!JL33:JM33)</f>
        <v>161</v>
      </c>
      <c r="I38" s="21">
        <f t="shared" si="12"/>
        <v>92</v>
      </c>
      <c r="J38" s="20">
        <f>SUM(CALCULATION!JO33:JP33)</f>
        <v>52</v>
      </c>
      <c r="K38" s="21">
        <f t="shared" si="16"/>
        <v>91.2280701754386</v>
      </c>
      <c r="L38" s="20">
        <f>SUM(CALCULATION!JR33:JS33)</f>
        <v>222</v>
      </c>
      <c r="M38" s="21">
        <f t="shared" si="5"/>
        <v>90.983606557377</v>
      </c>
      <c r="N38" s="20">
        <f>SUM(CALCULATION!JU33:JV33)</f>
        <v>199</v>
      </c>
      <c r="O38" s="21">
        <f t="shared" si="6"/>
        <v>94.7619047619048</v>
      </c>
      <c r="P38" s="20">
        <f>SUM(CALCULATION!KA33:KB33)</f>
        <v>77</v>
      </c>
      <c r="Q38" s="21">
        <f t="shared" si="17"/>
        <v>96.25</v>
      </c>
      <c r="R38" s="20">
        <f>SUM(CALCULATION!KD33:KE33)</f>
        <v>174</v>
      </c>
      <c r="S38" s="21">
        <f t="shared" si="8"/>
        <v>92.0634920634921</v>
      </c>
      <c r="T38" s="20">
        <f>SUM(CALCULATION!KG33:KH33)</f>
        <v>40</v>
      </c>
      <c r="U38" s="21">
        <f t="shared" si="0"/>
        <v>93.0232558139535</v>
      </c>
      <c r="V38" s="20">
        <f>SUM(CALCULATION!KJ33:KK33)</f>
        <v>185</v>
      </c>
      <c r="W38" s="21">
        <f t="shared" si="9"/>
        <v>90.2439024390244</v>
      </c>
      <c r="X38" s="20">
        <f>SUM(CALCULATION!KM33:KN33)</f>
        <v>30</v>
      </c>
      <c r="Y38" s="21">
        <f t="shared" si="15"/>
        <v>83.3333333333333</v>
      </c>
    </row>
    <row r="39" ht="13" customHeight="1" spans="1:25">
      <c r="A39" s="13">
        <v>34</v>
      </c>
      <c r="B39" s="18">
        <v>34</v>
      </c>
      <c r="C39" s="22" t="s">
        <v>55</v>
      </c>
      <c r="D39" s="20">
        <f>SUM(CALCULATION!JI34:JJ34)</f>
        <v>180</v>
      </c>
      <c r="E39" s="21">
        <f t="shared" ref="E39:E63" si="18">D39/211*100</f>
        <v>85.3080568720379</v>
      </c>
      <c r="F39" s="20">
        <f>SUM(CALCULATION!JX34:JY34)</f>
        <v>107</v>
      </c>
      <c r="G39" s="21">
        <f t="shared" ref="G39:G45" si="19">F39/120*100</f>
        <v>89.1666666666667</v>
      </c>
      <c r="H39" s="20">
        <f>SUM(CALCULATION!JL34:JM34)</f>
        <v>149</v>
      </c>
      <c r="I39" s="21">
        <f t="shared" si="12"/>
        <v>85.1428571428571</v>
      </c>
      <c r="J39" s="20">
        <f>SUM(CALCULATION!JO34:JP34)</f>
        <v>48</v>
      </c>
      <c r="K39" s="21">
        <f t="shared" si="16"/>
        <v>84.2105263157895</v>
      </c>
      <c r="L39" s="20">
        <f>SUM(CALCULATION!JR34:JS34)</f>
        <v>195</v>
      </c>
      <c r="M39" s="21">
        <f t="shared" ref="M39:M63" si="20">L39/244*100</f>
        <v>79.9180327868852</v>
      </c>
      <c r="N39" s="20">
        <f>SUM(CALCULATION!JU34:JV34)</f>
        <v>182</v>
      </c>
      <c r="O39" s="21">
        <f t="shared" ref="O39:O63" si="21">N39/210*100</f>
        <v>86.6666666666667</v>
      </c>
      <c r="P39" s="20">
        <f>SUM(CALCULATION!KA34:KB34)</f>
        <v>74</v>
      </c>
      <c r="Q39" s="21">
        <f t="shared" si="17"/>
        <v>92.5</v>
      </c>
      <c r="R39" s="20">
        <f>SUM(CALCULATION!KD34:KE34)</f>
        <v>161</v>
      </c>
      <c r="S39" s="21">
        <f t="shared" ref="S39:S63" si="22">R39/189*100</f>
        <v>85.1851851851852</v>
      </c>
      <c r="T39" s="20">
        <f>SUM(CALCULATION!KG34:KH34)</f>
        <v>35</v>
      </c>
      <c r="U39" s="21">
        <f t="shared" si="0"/>
        <v>81.3953488372093</v>
      </c>
      <c r="V39" s="20">
        <f>SUM(CALCULATION!KJ34:KK34)</f>
        <v>176</v>
      </c>
      <c r="W39" s="21">
        <f t="shared" ref="W39:W63" si="23">V39/205*100</f>
        <v>85.8536585365854</v>
      </c>
      <c r="X39" s="20">
        <f>SUM(CALCULATION!KM34:KN34)</f>
        <v>30</v>
      </c>
      <c r="Y39" s="21">
        <f t="shared" si="15"/>
        <v>83.3333333333333</v>
      </c>
    </row>
    <row r="40" ht="13" customHeight="1" spans="1:25">
      <c r="A40" s="13">
        <v>35</v>
      </c>
      <c r="B40" s="18">
        <v>35</v>
      </c>
      <c r="C40" s="22" t="s">
        <v>56</v>
      </c>
      <c r="D40" s="20">
        <f>SUM(CALCULATION!JI35:JJ35)</f>
        <v>206</v>
      </c>
      <c r="E40" s="21">
        <f t="shared" si="18"/>
        <v>97.6303317535545</v>
      </c>
      <c r="F40" s="20">
        <f>SUM(CALCULATION!JX35:JY35)</f>
        <v>119</v>
      </c>
      <c r="G40" s="21">
        <f t="shared" si="19"/>
        <v>99.1666666666667</v>
      </c>
      <c r="H40" s="20">
        <f>SUM(CALCULATION!JL35:JM35)</f>
        <v>165</v>
      </c>
      <c r="I40" s="21">
        <f t="shared" si="12"/>
        <v>94.2857142857143</v>
      </c>
      <c r="J40" s="20">
        <f>SUM(CALCULATION!JO35:JP35)</f>
        <v>55</v>
      </c>
      <c r="K40" s="21">
        <f t="shared" si="16"/>
        <v>96.4912280701754</v>
      </c>
      <c r="L40" s="20">
        <f>SUM(CALCULATION!JR35:JS35)</f>
        <v>238</v>
      </c>
      <c r="M40" s="21">
        <f t="shared" si="20"/>
        <v>97.5409836065574</v>
      </c>
      <c r="N40" s="20">
        <f>SUM(CALCULATION!JU35:JV35)</f>
        <v>208</v>
      </c>
      <c r="O40" s="21">
        <f t="shared" si="21"/>
        <v>99.0476190476191</v>
      </c>
      <c r="P40" s="20">
        <f>SUM(CALCULATION!KA35:KB35)</f>
        <v>80</v>
      </c>
      <c r="Q40" s="21">
        <f t="shared" si="17"/>
        <v>100</v>
      </c>
      <c r="R40" s="20">
        <f>SUM(CALCULATION!KD35:KE35)</f>
        <v>182</v>
      </c>
      <c r="S40" s="21">
        <f t="shared" si="22"/>
        <v>96.2962962962963</v>
      </c>
      <c r="T40" s="20">
        <f>SUM(CALCULATION!KG35:KH35)</f>
        <v>43</v>
      </c>
      <c r="U40" s="21">
        <f t="shared" si="0"/>
        <v>100</v>
      </c>
      <c r="V40" s="20">
        <f>SUM(CALCULATION!KJ35:KK35)</f>
        <v>197</v>
      </c>
      <c r="W40" s="21">
        <f t="shared" si="23"/>
        <v>96.0975609756098</v>
      </c>
      <c r="X40" s="20">
        <f>SUM(CALCULATION!KM35:KN35)</f>
        <v>32</v>
      </c>
      <c r="Y40" s="21">
        <f t="shared" si="15"/>
        <v>88.8888888888889</v>
      </c>
    </row>
    <row r="41" ht="13" customHeight="1" spans="1:25">
      <c r="A41" s="13">
        <v>36</v>
      </c>
      <c r="B41" s="18">
        <v>36</v>
      </c>
      <c r="C41" s="22" t="s">
        <v>57</v>
      </c>
      <c r="D41" s="20">
        <f>SUM(CALCULATION!JI36:JJ36)</f>
        <v>144</v>
      </c>
      <c r="E41" s="21">
        <f t="shared" si="18"/>
        <v>68.2464454976303</v>
      </c>
      <c r="F41" s="20">
        <f>SUM(CALCULATION!JX36:JY36)</f>
        <v>99</v>
      </c>
      <c r="G41" s="21">
        <f t="shared" si="19"/>
        <v>82.5</v>
      </c>
      <c r="H41" s="20">
        <f>SUM(CALCULATION!JL36:JM36)</f>
        <v>140</v>
      </c>
      <c r="I41" s="21">
        <f t="shared" si="12"/>
        <v>80</v>
      </c>
      <c r="J41" s="20">
        <f>SUM(CALCULATION!JO36:JP36)</f>
        <v>52</v>
      </c>
      <c r="K41" s="21">
        <f t="shared" si="16"/>
        <v>91.2280701754386</v>
      </c>
      <c r="L41" s="20">
        <f>SUM(CALCULATION!JR36:JS36)</f>
        <v>194</v>
      </c>
      <c r="M41" s="21">
        <f t="shared" si="20"/>
        <v>79.5081967213115</v>
      </c>
      <c r="N41" s="20">
        <f>SUM(CALCULATION!JU36:JV36)</f>
        <v>183</v>
      </c>
      <c r="O41" s="21">
        <f t="shared" si="21"/>
        <v>87.1428571428571</v>
      </c>
      <c r="P41" s="20">
        <f>SUM(CALCULATION!KA36:KB36)</f>
        <v>72</v>
      </c>
      <c r="Q41" s="21">
        <f t="shared" si="17"/>
        <v>90</v>
      </c>
      <c r="R41" s="20">
        <f>SUM(CALCULATION!KD36:KE36)</f>
        <v>146</v>
      </c>
      <c r="S41" s="21">
        <f t="shared" si="22"/>
        <v>77.2486772486772</v>
      </c>
      <c r="T41" s="20">
        <f>SUM(CALCULATION!KG36:KH36)</f>
        <v>35</v>
      </c>
      <c r="U41" s="21">
        <f t="shared" si="0"/>
        <v>81.3953488372093</v>
      </c>
      <c r="V41" s="20">
        <f>SUM(CALCULATION!KJ36:KK36)</f>
        <v>139</v>
      </c>
      <c r="W41" s="21">
        <f t="shared" si="23"/>
        <v>67.8048780487805</v>
      </c>
      <c r="X41" s="20">
        <f>SUM(CALCULATION!KM36:KN36)</f>
        <v>29</v>
      </c>
      <c r="Y41" s="21">
        <f t="shared" si="15"/>
        <v>80.5555555555556</v>
      </c>
    </row>
    <row r="42" ht="13" customHeight="1" spans="1:25">
      <c r="A42" s="13">
        <v>37</v>
      </c>
      <c r="B42" s="18">
        <v>37</v>
      </c>
      <c r="C42" s="22" t="s">
        <v>58</v>
      </c>
      <c r="D42" s="20">
        <f>SUM(CALCULATION!JI37:JJ37)</f>
        <v>195</v>
      </c>
      <c r="E42" s="21">
        <f t="shared" si="18"/>
        <v>92.4170616113744</v>
      </c>
      <c r="F42" s="20">
        <f>SUM(CALCULATION!JX37:JY37)</f>
        <v>117</v>
      </c>
      <c r="G42" s="21">
        <f t="shared" si="19"/>
        <v>97.5</v>
      </c>
      <c r="H42" s="20">
        <f>SUM(CALCULATION!JL37:JM37)</f>
        <v>159</v>
      </c>
      <c r="I42" s="21">
        <f t="shared" si="12"/>
        <v>90.8571428571429</v>
      </c>
      <c r="J42" s="20">
        <f>SUM(CALCULATION!JO37:JP37)</f>
        <v>55</v>
      </c>
      <c r="K42" s="21">
        <f t="shared" si="16"/>
        <v>96.4912280701754</v>
      </c>
      <c r="L42" s="20">
        <f>SUM(CALCULATION!JR37:JS37)</f>
        <v>211</v>
      </c>
      <c r="M42" s="21">
        <f t="shared" si="20"/>
        <v>86.4754098360656</v>
      </c>
      <c r="N42" s="20">
        <f>SUM(CALCULATION!JU37:JV37)</f>
        <v>195</v>
      </c>
      <c r="O42" s="21">
        <f t="shared" si="21"/>
        <v>92.8571428571429</v>
      </c>
      <c r="P42" s="20">
        <f>SUM(CALCULATION!KA37:KB37)</f>
        <v>78</v>
      </c>
      <c r="Q42" s="21">
        <f t="shared" si="17"/>
        <v>97.5</v>
      </c>
      <c r="R42" s="20">
        <f>SUM(CALCULATION!KD37:KE37)</f>
        <v>175</v>
      </c>
      <c r="S42" s="21">
        <f t="shared" si="22"/>
        <v>92.5925925925926</v>
      </c>
      <c r="T42" s="20">
        <f>SUM(CALCULATION!KG37:KH37)</f>
        <v>41</v>
      </c>
      <c r="U42" s="21">
        <f t="shared" si="0"/>
        <v>95.3488372093023</v>
      </c>
      <c r="V42" s="20">
        <f>SUM(CALCULATION!KJ37:KK37)</f>
        <v>187</v>
      </c>
      <c r="W42" s="21">
        <f t="shared" si="23"/>
        <v>91.219512195122</v>
      </c>
      <c r="X42" s="20">
        <f>SUM(CALCULATION!KM37:KN37)</f>
        <v>31</v>
      </c>
      <c r="Y42" s="21">
        <f t="shared" si="15"/>
        <v>86.1111111111111</v>
      </c>
    </row>
    <row r="43" ht="13" customHeight="1" spans="1:25">
      <c r="A43" s="13">
        <v>38</v>
      </c>
      <c r="B43" s="18">
        <v>38</v>
      </c>
      <c r="C43" s="22" t="s">
        <v>59</v>
      </c>
      <c r="D43" s="20">
        <f>SUM(CALCULATION!JI38:JJ38)</f>
        <v>198</v>
      </c>
      <c r="E43" s="21">
        <f t="shared" si="18"/>
        <v>93.8388625592417</v>
      </c>
      <c r="F43" s="20">
        <f>SUM(CALCULATION!JX38:JY38)</f>
        <v>118</v>
      </c>
      <c r="G43" s="21">
        <f t="shared" si="19"/>
        <v>98.3333333333333</v>
      </c>
      <c r="H43" s="20">
        <f>SUM(CALCULATION!JL38:JM38)</f>
        <v>164</v>
      </c>
      <c r="I43" s="21">
        <f t="shared" si="12"/>
        <v>93.7142857142857</v>
      </c>
      <c r="J43" s="20">
        <f>SUM(CALCULATION!JO38:JP38)</f>
        <v>55</v>
      </c>
      <c r="K43" s="21">
        <f t="shared" si="16"/>
        <v>96.4912280701754</v>
      </c>
      <c r="L43" s="20">
        <f>SUM(CALCULATION!JR38:JS38)</f>
        <v>239</v>
      </c>
      <c r="M43" s="21">
        <f t="shared" si="20"/>
        <v>97.9508196721311</v>
      </c>
      <c r="N43" s="20">
        <f>SUM(CALCULATION!JU38:JV38)</f>
        <v>203</v>
      </c>
      <c r="O43" s="21">
        <f t="shared" si="21"/>
        <v>96.6666666666667</v>
      </c>
      <c r="P43" s="20">
        <f>SUM(CALCULATION!KA38:KB38)</f>
        <v>78</v>
      </c>
      <c r="Q43" s="21">
        <f t="shared" si="17"/>
        <v>97.5</v>
      </c>
      <c r="R43" s="20">
        <f>SUM(CALCULATION!KD38:KE38)</f>
        <v>180</v>
      </c>
      <c r="S43" s="21">
        <f t="shared" si="22"/>
        <v>95.2380952380952</v>
      </c>
      <c r="T43" s="20">
        <f>SUM(CALCULATION!KG38:KH38)</f>
        <v>42</v>
      </c>
      <c r="U43" s="21">
        <f t="shared" si="0"/>
        <v>97.6744186046512</v>
      </c>
      <c r="V43" s="20">
        <f>SUM(CALCULATION!KJ38:KK38)</f>
        <v>187</v>
      </c>
      <c r="W43" s="21">
        <f t="shared" si="23"/>
        <v>91.219512195122</v>
      </c>
      <c r="X43" s="20">
        <f>SUM(CALCULATION!KM38:KN38)</f>
        <v>28</v>
      </c>
      <c r="Y43" s="21">
        <f t="shared" si="15"/>
        <v>77.7777777777778</v>
      </c>
    </row>
    <row r="44" ht="13" customHeight="1" spans="1:25">
      <c r="A44" s="13">
        <v>39</v>
      </c>
      <c r="B44" s="18">
        <v>39</v>
      </c>
      <c r="C44" s="22" t="s">
        <v>60</v>
      </c>
      <c r="D44" s="20">
        <f>SUM(CALCULATION!JI39:JJ39)</f>
        <v>172</v>
      </c>
      <c r="E44" s="21">
        <f t="shared" si="18"/>
        <v>81.5165876777251</v>
      </c>
      <c r="F44" s="20">
        <f>SUM(CALCULATION!JX39:JY39)</f>
        <v>107</v>
      </c>
      <c r="G44" s="21">
        <f t="shared" si="19"/>
        <v>89.1666666666667</v>
      </c>
      <c r="H44" s="20">
        <f>SUM(CALCULATION!JL39:JM39)</f>
        <v>149</v>
      </c>
      <c r="I44" s="21">
        <f t="shared" si="12"/>
        <v>85.1428571428571</v>
      </c>
      <c r="J44" s="20">
        <f>SUM(CALCULATION!JO39:JP39)</f>
        <v>45</v>
      </c>
      <c r="K44" s="21">
        <f t="shared" si="16"/>
        <v>78.9473684210526</v>
      </c>
      <c r="L44" s="20">
        <f>SUM(CALCULATION!JR39:JS39)</f>
        <v>203</v>
      </c>
      <c r="M44" s="21">
        <f t="shared" si="20"/>
        <v>83.1967213114754</v>
      </c>
      <c r="N44" s="20">
        <f>SUM(CALCULATION!JU39:JV39)</f>
        <v>192</v>
      </c>
      <c r="O44" s="21">
        <f t="shared" si="21"/>
        <v>91.4285714285714</v>
      </c>
      <c r="P44" s="20">
        <f>SUM(CALCULATION!KA39:KB39)</f>
        <v>74</v>
      </c>
      <c r="Q44" s="21">
        <f t="shared" si="17"/>
        <v>92.5</v>
      </c>
      <c r="R44" s="20">
        <f>SUM(CALCULATION!KD39:KE39)</f>
        <v>150</v>
      </c>
      <c r="S44" s="21">
        <f t="shared" si="22"/>
        <v>79.3650793650794</v>
      </c>
      <c r="T44" s="20">
        <f>SUM(CALCULATION!KG39:KH39)</f>
        <v>34</v>
      </c>
      <c r="U44" s="21">
        <f t="shared" si="0"/>
        <v>79.0697674418605</v>
      </c>
      <c r="V44" s="20">
        <f>SUM(CALCULATION!KJ39:KK39)</f>
        <v>174</v>
      </c>
      <c r="W44" s="21">
        <f t="shared" si="23"/>
        <v>84.8780487804878</v>
      </c>
      <c r="X44" s="20">
        <f>SUM(CALCULATION!KM39:KN39)</f>
        <v>29</v>
      </c>
      <c r="Y44" s="21">
        <f t="shared" si="15"/>
        <v>80.5555555555556</v>
      </c>
    </row>
    <row r="45" ht="13" customHeight="1" spans="1:25">
      <c r="A45" s="13">
        <v>40</v>
      </c>
      <c r="B45" s="18">
        <v>40</v>
      </c>
      <c r="C45" s="19" t="s">
        <v>61</v>
      </c>
      <c r="D45" s="20">
        <f>SUM(CALCULATION!JI40:JJ40)</f>
        <v>159</v>
      </c>
      <c r="E45" s="21">
        <f t="shared" si="18"/>
        <v>75.3554502369668</v>
      </c>
      <c r="F45" s="20">
        <f>SUM(CALCULATION!JX40:JY40)</f>
        <v>102</v>
      </c>
      <c r="G45" s="21">
        <f t="shared" si="19"/>
        <v>85</v>
      </c>
      <c r="H45" s="20">
        <f>SUM(CALCULATION!JL40:JM40)</f>
        <v>152</v>
      </c>
      <c r="I45" s="21">
        <f t="shared" si="12"/>
        <v>86.8571428571429</v>
      </c>
      <c r="J45" s="20">
        <f>SUM(CALCULATION!JO40:JP40)</f>
        <v>46</v>
      </c>
      <c r="K45" s="21">
        <f t="shared" si="16"/>
        <v>80.7017543859649</v>
      </c>
      <c r="L45" s="20">
        <f>SUM(CALCULATION!JR40:JS40)</f>
        <v>195</v>
      </c>
      <c r="M45" s="21">
        <f t="shared" si="20"/>
        <v>79.9180327868852</v>
      </c>
      <c r="N45" s="20">
        <f>SUM(CALCULATION!JU40:JV40)</f>
        <v>164</v>
      </c>
      <c r="O45" s="21">
        <f t="shared" si="21"/>
        <v>78.0952380952381</v>
      </c>
      <c r="P45" s="20">
        <f>SUM(CALCULATION!KA40:KB40)</f>
        <v>75</v>
      </c>
      <c r="Q45" s="21">
        <f t="shared" si="17"/>
        <v>93.75</v>
      </c>
      <c r="R45" s="20">
        <f>SUM(CALCULATION!KD40:KE40)</f>
        <v>155</v>
      </c>
      <c r="S45" s="21">
        <f t="shared" si="22"/>
        <v>82.010582010582</v>
      </c>
      <c r="T45" s="20">
        <f>SUM(CALCULATION!KG40:KH40)</f>
        <v>35</v>
      </c>
      <c r="U45" s="21">
        <f t="shared" si="0"/>
        <v>81.3953488372093</v>
      </c>
      <c r="V45" s="20">
        <f>SUM(CALCULATION!KJ40:KK40)</f>
        <v>162</v>
      </c>
      <c r="W45" s="21">
        <f t="shared" si="23"/>
        <v>79.0243902439024</v>
      </c>
      <c r="X45" s="20">
        <f>SUM(CALCULATION!KM40:KN40)</f>
        <v>29</v>
      </c>
      <c r="Y45" s="21">
        <f t="shared" si="15"/>
        <v>80.5555555555556</v>
      </c>
    </row>
    <row r="46" ht="13" customHeight="1" spans="1:25">
      <c r="A46" s="13">
        <v>41</v>
      </c>
      <c r="B46" s="18">
        <v>41</v>
      </c>
      <c r="C46" s="22" t="s">
        <v>62</v>
      </c>
      <c r="D46" s="20">
        <f>SUM(CALCULATION!JI41:JJ41)</f>
        <v>198</v>
      </c>
      <c r="E46" s="21">
        <f t="shared" si="18"/>
        <v>93.8388625592417</v>
      </c>
      <c r="F46" s="20">
        <f>SUM(CALCULATION!JX41:JY41)</f>
        <v>113</v>
      </c>
      <c r="G46" s="21">
        <f>F46/116*100</f>
        <v>97.4137931034483</v>
      </c>
      <c r="H46" s="20">
        <f>SUM(CALCULATION!JL41:JM41)</f>
        <v>163</v>
      </c>
      <c r="I46" s="21">
        <f t="shared" si="12"/>
        <v>93.1428571428571</v>
      </c>
      <c r="J46" s="20">
        <f>SUM(CALCULATION!JO41:JP41)</f>
        <v>57</v>
      </c>
      <c r="K46" s="21">
        <f t="shared" si="16"/>
        <v>100</v>
      </c>
      <c r="L46" s="20">
        <f>SUM(CALCULATION!JR41:JS41)</f>
        <v>229</v>
      </c>
      <c r="M46" s="21">
        <f t="shared" si="20"/>
        <v>93.8524590163934</v>
      </c>
      <c r="N46" s="20">
        <f>SUM(CALCULATION!JU41:JV41)</f>
        <v>202</v>
      </c>
      <c r="O46" s="21">
        <f t="shared" si="21"/>
        <v>96.1904761904762</v>
      </c>
      <c r="P46" s="20">
        <f>SUM(CALCULATION!KA41:KB41)</f>
        <v>76</v>
      </c>
      <c r="Q46" s="21">
        <f>P46/78*100</f>
        <v>97.4358974358974</v>
      </c>
      <c r="R46" s="20">
        <f>SUM(CALCULATION!KD41:KE41)</f>
        <v>183</v>
      </c>
      <c r="S46" s="21">
        <f t="shared" si="22"/>
        <v>96.8253968253968</v>
      </c>
      <c r="T46" s="20">
        <f>SUM(CALCULATION!KG41:KH41)</f>
        <v>40</v>
      </c>
      <c r="U46" s="21">
        <f t="shared" si="0"/>
        <v>93.0232558139535</v>
      </c>
      <c r="V46" s="20">
        <f>SUM(CALCULATION!KJ41:KK41)</f>
        <v>191</v>
      </c>
      <c r="W46" s="21">
        <f t="shared" si="23"/>
        <v>93.1707317073171</v>
      </c>
      <c r="X46" s="20">
        <f>SUM(CALCULATION!KM41:KN41)</f>
        <v>35</v>
      </c>
      <c r="Y46" s="21">
        <f>X46/37*100</f>
        <v>94.5945945945946</v>
      </c>
    </row>
    <row r="47" ht="13" customHeight="1" spans="1:25">
      <c r="A47" s="13">
        <v>42</v>
      </c>
      <c r="B47" s="18">
        <v>42</v>
      </c>
      <c r="C47" s="22" t="s">
        <v>63</v>
      </c>
      <c r="D47" s="20">
        <f>SUM(CALCULATION!JI42:JJ42)</f>
        <v>201</v>
      </c>
      <c r="E47" s="21">
        <f t="shared" si="18"/>
        <v>95.260663507109</v>
      </c>
      <c r="F47" s="20">
        <f>SUM(CALCULATION!JX42:JY42)</f>
        <v>113</v>
      </c>
      <c r="G47" s="21">
        <f t="shared" ref="G47:G63" si="24">F47/116*100</f>
        <v>97.4137931034483</v>
      </c>
      <c r="H47" s="20">
        <f>SUM(CALCULATION!JL42:JM42)</f>
        <v>168</v>
      </c>
      <c r="I47" s="21">
        <f t="shared" si="12"/>
        <v>96</v>
      </c>
      <c r="J47" s="20">
        <f>SUM(CALCULATION!JO42:JP42)</f>
        <v>55</v>
      </c>
      <c r="K47" s="21">
        <f t="shared" si="16"/>
        <v>96.4912280701754</v>
      </c>
      <c r="L47" s="20">
        <f>SUM(CALCULATION!JR42:JS42)</f>
        <v>240</v>
      </c>
      <c r="M47" s="21">
        <f t="shared" si="20"/>
        <v>98.3606557377049</v>
      </c>
      <c r="N47" s="20">
        <f>SUM(CALCULATION!JU42:JV42)</f>
        <v>207</v>
      </c>
      <c r="O47" s="21">
        <f t="shared" si="21"/>
        <v>98.5714285714286</v>
      </c>
      <c r="P47" s="20">
        <f>SUM(CALCULATION!KA42:KB42)</f>
        <v>78</v>
      </c>
      <c r="Q47" s="21">
        <f t="shared" ref="Q47:Q63" si="25">P47/78*100</f>
        <v>100</v>
      </c>
      <c r="R47" s="20">
        <f>SUM(CALCULATION!KD42:KE42)</f>
        <v>185</v>
      </c>
      <c r="S47" s="21">
        <f t="shared" si="22"/>
        <v>97.8835978835979</v>
      </c>
      <c r="T47" s="20">
        <f>SUM(CALCULATION!KG42:KH42)</f>
        <v>42</v>
      </c>
      <c r="U47" s="21">
        <f t="shared" si="0"/>
        <v>97.6744186046512</v>
      </c>
      <c r="V47" s="20">
        <f>SUM(CALCULATION!KJ42:KK42)</f>
        <v>199</v>
      </c>
      <c r="W47" s="21">
        <f t="shared" si="23"/>
        <v>97.0731707317073</v>
      </c>
      <c r="X47" s="20">
        <f>SUM(CALCULATION!KM42:KN42)</f>
        <v>36</v>
      </c>
      <c r="Y47" s="21">
        <f t="shared" ref="Y47:Y63" si="26">X47/37*100</f>
        <v>97.2972972972973</v>
      </c>
    </row>
    <row r="48" ht="13" customHeight="1" spans="1:25">
      <c r="A48" s="13">
        <v>43</v>
      </c>
      <c r="B48" s="18">
        <v>43</v>
      </c>
      <c r="C48" s="22" t="s">
        <v>64</v>
      </c>
      <c r="D48" s="20">
        <f>SUM(CALCULATION!JI43:JJ43)</f>
        <v>192</v>
      </c>
      <c r="E48" s="21">
        <f t="shared" si="18"/>
        <v>90.9952606635071</v>
      </c>
      <c r="F48" s="20">
        <f>SUM(CALCULATION!JX43:JY43)</f>
        <v>96</v>
      </c>
      <c r="G48" s="21">
        <f t="shared" si="24"/>
        <v>82.7586206896552</v>
      </c>
      <c r="H48" s="20">
        <f>SUM(CALCULATION!JL43:JM43)</f>
        <v>154</v>
      </c>
      <c r="I48" s="21">
        <f t="shared" si="12"/>
        <v>88</v>
      </c>
      <c r="J48" s="20">
        <f>SUM(CALCULATION!JO43:JP43)</f>
        <v>51</v>
      </c>
      <c r="K48" s="21">
        <f t="shared" si="16"/>
        <v>89.4736842105263</v>
      </c>
      <c r="L48" s="20">
        <f>SUM(CALCULATION!JR43:JS43)</f>
        <v>209</v>
      </c>
      <c r="M48" s="21">
        <f t="shared" si="20"/>
        <v>85.655737704918</v>
      </c>
      <c r="N48" s="20">
        <f>SUM(CALCULATION!JU43:JV43)</f>
        <v>178</v>
      </c>
      <c r="O48" s="21">
        <f t="shared" si="21"/>
        <v>84.7619047619048</v>
      </c>
      <c r="P48" s="20">
        <f>SUM(CALCULATION!KA43:KB43)</f>
        <v>76</v>
      </c>
      <c r="Q48" s="21">
        <f t="shared" si="25"/>
        <v>97.4358974358974</v>
      </c>
      <c r="R48" s="20">
        <f>SUM(CALCULATION!KD43:KE43)</f>
        <v>161</v>
      </c>
      <c r="S48" s="21">
        <f t="shared" si="22"/>
        <v>85.1851851851852</v>
      </c>
      <c r="T48" s="20">
        <f>SUM(CALCULATION!KG43:KH43)</f>
        <v>40</v>
      </c>
      <c r="U48" s="21">
        <f t="shared" si="0"/>
        <v>93.0232558139535</v>
      </c>
      <c r="V48" s="20">
        <f>SUM(CALCULATION!KJ43:KK43)</f>
        <v>173</v>
      </c>
      <c r="W48" s="21">
        <f t="shared" si="23"/>
        <v>84.390243902439</v>
      </c>
      <c r="X48" s="20">
        <f>SUM(CALCULATION!KM43:KN43)</f>
        <v>36</v>
      </c>
      <c r="Y48" s="21">
        <f t="shared" si="26"/>
        <v>97.2972972972973</v>
      </c>
    </row>
    <row r="49" ht="13" customHeight="1" spans="1:25">
      <c r="A49" s="13">
        <v>44</v>
      </c>
      <c r="B49" s="18">
        <v>44</v>
      </c>
      <c r="C49" s="22" t="s">
        <v>65</v>
      </c>
      <c r="D49" s="20">
        <f>SUM(CALCULATION!JI44:JJ44)</f>
        <v>181</v>
      </c>
      <c r="E49" s="21">
        <f t="shared" si="18"/>
        <v>85.781990521327</v>
      </c>
      <c r="F49" s="20">
        <f>SUM(CALCULATION!JX44:JY44)</f>
        <v>100</v>
      </c>
      <c r="G49" s="21">
        <f t="shared" si="24"/>
        <v>86.2068965517241</v>
      </c>
      <c r="H49" s="20">
        <f>SUM(CALCULATION!JL44:JM44)</f>
        <v>145</v>
      </c>
      <c r="I49" s="21">
        <f t="shared" si="12"/>
        <v>82.8571428571429</v>
      </c>
      <c r="J49" s="20">
        <f>SUM(CALCULATION!JO44:JP44)</f>
        <v>53</v>
      </c>
      <c r="K49" s="21">
        <f t="shared" si="16"/>
        <v>92.9824561403509</v>
      </c>
      <c r="L49" s="20">
        <f>SUM(CALCULATION!JR44:JS44)</f>
        <v>212</v>
      </c>
      <c r="M49" s="21">
        <f t="shared" si="20"/>
        <v>86.8852459016393</v>
      </c>
      <c r="N49" s="20">
        <f>SUM(CALCULATION!JU44:JV44)</f>
        <v>186</v>
      </c>
      <c r="O49" s="21">
        <f t="shared" si="21"/>
        <v>88.5714285714286</v>
      </c>
      <c r="P49" s="20">
        <f>SUM(CALCULATION!KA44:KB44)</f>
        <v>76</v>
      </c>
      <c r="Q49" s="21">
        <f t="shared" si="25"/>
        <v>97.4358974358974</v>
      </c>
      <c r="R49" s="20">
        <f>SUM(CALCULATION!KD44:KE44)</f>
        <v>152</v>
      </c>
      <c r="S49" s="21">
        <f t="shared" si="22"/>
        <v>80.4232804232804</v>
      </c>
      <c r="T49" s="20">
        <f>SUM(CALCULATION!KG44:KH44)</f>
        <v>37</v>
      </c>
      <c r="U49" s="21">
        <f t="shared" si="0"/>
        <v>86.046511627907</v>
      </c>
      <c r="V49" s="20">
        <f>SUM(CALCULATION!KJ44:KK44)</f>
        <v>175</v>
      </c>
      <c r="W49" s="21">
        <f t="shared" si="23"/>
        <v>85.3658536585366</v>
      </c>
      <c r="X49" s="20">
        <f>SUM(CALCULATION!KM44:KN44)</f>
        <v>32</v>
      </c>
      <c r="Y49" s="21">
        <f t="shared" si="26"/>
        <v>86.4864864864865</v>
      </c>
    </row>
    <row r="50" ht="13" customHeight="1" spans="1:25">
      <c r="A50" s="13">
        <v>45</v>
      </c>
      <c r="B50" s="18">
        <v>45</v>
      </c>
      <c r="C50" s="22" t="s">
        <v>66</v>
      </c>
      <c r="D50" s="20">
        <f>SUM(CALCULATION!JI45:JJ45)</f>
        <v>194</v>
      </c>
      <c r="E50" s="21">
        <f t="shared" si="18"/>
        <v>91.9431279620853</v>
      </c>
      <c r="F50" s="20">
        <f>SUM(CALCULATION!JX45:JY45)</f>
        <v>111</v>
      </c>
      <c r="G50" s="21">
        <f t="shared" si="24"/>
        <v>95.6896551724138</v>
      </c>
      <c r="H50" s="20">
        <f>SUM(CALCULATION!JL45:JM45)</f>
        <v>165</v>
      </c>
      <c r="I50" s="21">
        <f t="shared" si="12"/>
        <v>94.2857142857143</v>
      </c>
      <c r="J50" s="20">
        <f>SUM(CALCULATION!JO45:JP45)</f>
        <v>50</v>
      </c>
      <c r="K50" s="21">
        <f t="shared" si="16"/>
        <v>87.719298245614</v>
      </c>
      <c r="L50" s="20">
        <f>SUM(CALCULATION!JR45:JS45)</f>
        <v>227</v>
      </c>
      <c r="M50" s="21">
        <f t="shared" si="20"/>
        <v>93.0327868852459</v>
      </c>
      <c r="N50" s="20">
        <f>SUM(CALCULATION!JU45:JV45)</f>
        <v>194</v>
      </c>
      <c r="O50" s="21">
        <f t="shared" si="21"/>
        <v>92.3809523809524</v>
      </c>
      <c r="P50" s="20">
        <f>SUM(CALCULATION!KA45:KB45)</f>
        <v>74</v>
      </c>
      <c r="Q50" s="21">
        <f t="shared" si="25"/>
        <v>94.8717948717949</v>
      </c>
      <c r="R50" s="20">
        <f>SUM(CALCULATION!KD45:KE45)</f>
        <v>175</v>
      </c>
      <c r="S50" s="21">
        <f t="shared" si="22"/>
        <v>92.5925925925926</v>
      </c>
      <c r="T50" s="20">
        <f>SUM(CALCULATION!KG45:KH45)</f>
        <v>38</v>
      </c>
      <c r="U50" s="21">
        <f t="shared" si="0"/>
        <v>88.3720930232558</v>
      </c>
      <c r="V50" s="20">
        <f>SUM(CALCULATION!KJ45:KK45)</f>
        <v>190</v>
      </c>
      <c r="W50" s="21">
        <f t="shared" si="23"/>
        <v>92.6829268292683</v>
      </c>
      <c r="X50" s="20">
        <f>SUM(CALCULATION!KM45:KN45)</f>
        <v>34</v>
      </c>
      <c r="Y50" s="21">
        <f t="shared" si="26"/>
        <v>91.8918918918919</v>
      </c>
    </row>
    <row r="51" ht="13" customHeight="1" spans="1:25">
      <c r="A51" s="13">
        <v>46</v>
      </c>
      <c r="B51" s="18">
        <v>46</v>
      </c>
      <c r="C51" s="22" t="s">
        <v>67</v>
      </c>
      <c r="D51" s="20">
        <f>SUM(CALCULATION!JI46:JJ46)</f>
        <v>173</v>
      </c>
      <c r="E51" s="21">
        <f t="shared" si="18"/>
        <v>81.9905213270142</v>
      </c>
      <c r="F51" s="20">
        <f>SUM(CALCULATION!JX46:JY46)</f>
        <v>99</v>
      </c>
      <c r="G51" s="21">
        <f t="shared" si="24"/>
        <v>85.3448275862069</v>
      </c>
      <c r="H51" s="20">
        <f>SUM(CALCULATION!JL46:JM46)</f>
        <v>143</v>
      </c>
      <c r="I51" s="21">
        <f t="shared" si="12"/>
        <v>81.7142857142857</v>
      </c>
      <c r="J51" s="20">
        <f>SUM(CALCULATION!JO46:JP46)</f>
        <v>51</v>
      </c>
      <c r="K51" s="21">
        <f t="shared" si="16"/>
        <v>89.4736842105263</v>
      </c>
      <c r="L51" s="20">
        <f>SUM(CALCULATION!JR46:JS46)</f>
        <v>196</v>
      </c>
      <c r="M51" s="21">
        <f t="shared" si="20"/>
        <v>80.327868852459</v>
      </c>
      <c r="N51" s="20">
        <f>SUM(CALCULATION!JU46:JV46)</f>
        <v>176</v>
      </c>
      <c r="O51" s="21">
        <f t="shared" si="21"/>
        <v>83.8095238095238</v>
      </c>
      <c r="P51" s="20">
        <f>SUM(CALCULATION!KA46:KB46)</f>
        <v>76</v>
      </c>
      <c r="Q51" s="21">
        <f t="shared" si="25"/>
        <v>97.4358974358974</v>
      </c>
      <c r="R51" s="20">
        <f>SUM(CALCULATION!KD46:KE46)</f>
        <v>147</v>
      </c>
      <c r="S51" s="21">
        <f t="shared" si="22"/>
        <v>77.7777777777778</v>
      </c>
      <c r="T51" s="20">
        <f>SUM(CALCULATION!KG46:KH46)</f>
        <v>31</v>
      </c>
      <c r="U51" s="21">
        <f t="shared" si="0"/>
        <v>72.0930232558139</v>
      </c>
      <c r="V51" s="20">
        <f>SUM(CALCULATION!KJ46:KK46)</f>
        <v>174</v>
      </c>
      <c r="W51" s="21">
        <f t="shared" si="23"/>
        <v>84.8780487804878</v>
      </c>
      <c r="X51" s="20">
        <f>SUM(CALCULATION!KM46:KN46)</f>
        <v>33</v>
      </c>
      <c r="Y51" s="21">
        <f t="shared" si="26"/>
        <v>89.1891891891892</v>
      </c>
    </row>
    <row r="52" ht="13" customHeight="1" spans="1:25">
      <c r="A52" s="13">
        <v>47</v>
      </c>
      <c r="B52" s="18">
        <v>47</v>
      </c>
      <c r="C52" s="28" t="s">
        <v>68</v>
      </c>
      <c r="D52" s="20">
        <f>SUM(CALCULATION!JI47:JJ47)</f>
        <v>201</v>
      </c>
      <c r="E52" s="21">
        <f t="shared" si="18"/>
        <v>95.260663507109</v>
      </c>
      <c r="F52" s="20">
        <f>SUM(CALCULATION!JX47:JY47)</f>
        <v>115</v>
      </c>
      <c r="G52" s="21">
        <f t="shared" si="24"/>
        <v>99.1379310344828</v>
      </c>
      <c r="H52" s="20">
        <f>SUM(CALCULATION!JL47:JM47)</f>
        <v>167</v>
      </c>
      <c r="I52" s="21">
        <f t="shared" si="12"/>
        <v>95.4285714285714</v>
      </c>
      <c r="J52" s="20">
        <f>SUM(CALCULATION!JO47:JP47)</f>
        <v>54</v>
      </c>
      <c r="K52" s="21">
        <f t="shared" si="16"/>
        <v>94.7368421052632</v>
      </c>
      <c r="L52" s="20">
        <f>SUM(CALCULATION!JR47:JS47)</f>
        <v>237</v>
      </c>
      <c r="M52" s="21">
        <f t="shared" si="20"/>
        <v>97.1311475409836</v>
      </c>
      <c r="N52" s="20">
        <f>SUM(CALCULATION!JU47:JV47)</f>
        <v>206</v>
      </c>
      <c r="O52" s="21">
        <f t="shared" si="21"/>
        <v>98.0952380952381</v>
      </c>
      <c r="P52" s="20">
        <f>SUM(CALCULATION!KA47:KB47)</f>
        <v>76</v>
      </c>
      <c r="Q52" s="21">
        <f t="shared" si="25"/>
        <v>97.4358974358974</v>
      </c>
      <c r="R52" s="20">
        <f>SUM(CALCULATION!KD47:KE47)</f>
        <v>181</v>
      </c>
      <c r="S52" s="21">
        <f t="shared" si="22"/>
        <v>95.7671957671958</v>
      </c>
      <c r="T52" s="20">
        <f>SUM(CALCULATION!KG47:KH47)</f>
        <v>42</v>
      </c>
      <c r="U52" s="21">
        <f t="shared" si="0"/>
        <v>97.6744186046512</v>
      </c>
      <c r="V52" s="20">
        <f>SUM(CALCULATION!KJ47:KK47)</f>
        <v>196</v>
      </c>
      <c r="W52" s="21">
        <f t="shared" si="23"/>
        <v>95.609756097561</v>
      </c>
      <c r="X52" s="20">
        <f>SUM(CALCULATION!KM47:KN47)</f>
        <v>35</v>
      </c>
      <c r="Y52" s="21">
        <f t="shared" si="26"/>
        <v>94.5945945945946</v>
      </c>
    </row>
    <row r="53" ht="13" customHeight="1" spans="1:25">
      <c r="A53" s="13">
        <v>48</v>
      </c>
      <c r="B53" s="18">
        <v>48</v>
      </c>
      <c r="C53" s="19" t="s">
        <v>69</v>
      </c>
      <c r="D53" s="20">
        <f>SUM(CALCULATION!JI48:JJ48)</f>
        <v>177</v>
      </c>
      <c r="E53" s="21">
        <f t="shared" si="18"/>
        <v>83.8862559241706</v>
      </c>
      <c r="F53" s="20">
        <f>SUM(CALCULATION!JX48:JY48)</f>
        <v>94</v>
      </c>
      <c r="G53" s="21">
        <f t="shared" si="24"/>
        <v>81.0344827586207</v>
      </c>
      <c r="H53" s="20">
        <f>SUM(CALCULATION!JL48:JM48)</f>
        <v>132</v>
      </c>
      <c r="I53" s="21">
        <f t="shared" si="12"/>
        <v>75.4285714285714</v>
      </c>
      <c r="J53" s="20">
        <f>SUM(CALCULATION!JO48:JP48)</f>
        <v>49</v>
      </c>
      <c r="K53" s="21">
        <f t="shared" si="16"/>
        <v>85.9649122807018</v>
      </c>
      <c r="L53" s="20">
        <f>SUM(CALCULATION!JR48:JS48)</f>
        <v>185</v>
      </c>
      <c r="M53" s="21">
        <f t="shared" si="20"/>
        <v>75.8196721311475</v>
      </c>
      <c r="N53" s="20">
        <f>SUM(CALCULATION!JU48:JV48)</f>
        <v>158</v>
      </c>
      <c r="O53" s="21">
        <f t="shared" si="21"/>
        <v>75.2380952380952</v>
      </c>
      <c r="P53" s="20">
        <f>SUM(CALCULATION!KA48:KB48)</f>
        <v>73</v>
      </c>
      <c r="Q53" s="21">
        <f t="shared" si="25"/>
        <v>93.5897435897436</v>
      </c>
      <c r="R53" s="20">
        <f>SUM(CALCULATION!KD48:KE48)</f>
        <v>153</v>
      </c>
      <c r="S53" s="21">
        <f t="shared" si="22"/>
        <v>80.9523809523809</v>
      </c>
      <c r="T53" s="20">
        <f>SUM(CALCULATION!KG48:KH48)</f>
        <v>32</v>
      </c>
      <c r="U53" s="21">
        <f t="shared" si="0"/>
        <v>74.4186046511628</v>
      </c>
      <c r="V53" s="20">
        <f>SUM(CALCULATION!KJ48:KK48)</f>
        <v>155</v>
      </c>
      <c r="W53" s="21">
        <f t="shared" si="23"/>
        <v>75.609756097561</v>
      </c>
      <c r="X53" s="20">
        <f>SUM(CALCULATION!KM48:KN48)</f>
        <v>32</v>
      </c>
      <c r="Y53" s="21">
        <f t="shared" si="26"/>
        <v>86.4864864864865</v>
      </c>
    </row>
    <row r="54" ht="13" customHeight="1" spans="1:25">
      <c r="A54" s="13">
        <v>49</v>
      </c>
      <c r="B54" s="18">
        <v>49</v>
      </c>
      <c r="C54" s="22" t="s">
        <v>70</v>
      </c>
      <c r="D54" s="20">
        <f>SUM(CALCULATION!JI49:JJ49)</f>
        <v>185</v>
      </c>
      <c r="E54" s="21">
        <f t="shared" si="18"/>
        <v>87.6777251184834</v>
      </c>
      <c r="F54" s="20">
        <f>SUM(CALCULATION!JX49:JY49)</f>
        <v>104</v>
      </c>
      <c r="G54" s="21">
        <f t="shared" si="24"/>
        <v>89.6551724137931</v>
      </c>
      <c r="H54" s="20">
        <f>SUM(CALCULATION!JL49:JM49)</f>
        <v>166</v>
      </c>
      <c r="I54" s="21">
        <f t="shared" si="12"/>
        <v>94.8571428571429</v>
      </c>
      <c r="J54" s="20">
        <f>SUM(CALCULATION!JO49:JP49)</f>
        <v>52</v>
      </c>
      <c r="K54" s="21">
        <f t="shared" si="16"/>
        <v>91.2280701754386</v>
      </c>
      <c r="L54" s="20">
        <f>SUM(CALCULATION!JR49:JS49)</f>
        <v>229</v>
      </c>
      <c r="M54" s="21">
        <f t="shared" si="20"/>
        <v>93.8524590163934</v>
      </c>
      <c r="N54" s="20">
        <f>SUM(CALCULATION!JU49:JV49)</f>
        <v>203</v>
      </c>
      <c r="O54" s="21">
        <f t="shared" si="21"/>
        <v>96.6666666666667</v>
      </c>
      <c r="P54" s="20">
        <f>SUM(CALCULATION!KA49:KB49)</f>
        <v>75</v>
      </c>
      <c r="Q54" s="21">
        <f t="shared" si="25"/>
        <v>96.1538461538462</v>
      </c>
      <c r="R54" s="20">
        <f>SUM(CALCULATION!KD49:KE49)</f>
        <v>172</v>
      </c>
      <c r="S54" s="21">
        <f t="shared" si="22"/>
        <v>91.005291005291</v>
      </c>
      <c r="T54" s="20">
        <f>SUM(CALCULATION!KG49:KH49)</f>
        <v>40</v>
      </c>
      <c r="U54" s="21">
        <f t="shared" si="0"/>
        <v>93.0232558139535</v>
      </c>
      <c r="V54" s="20">
        <f>SUM(CALCULATION!KJ49:KK49)</f>
        <v>184</v>
      </c>
      <c r="W54" s="21">
        <f t="shared" si="23"/>
        <v>89.7560975609756</v>
      </c>
      <c r="X54" s="20">
        <f>SUM(CALCULATION!KM49:KN49)</f>
        <v>37</v>
      </c>
      <c r="Y54" s="21">
        <f t="shared" si="26"/>
        <v>100</v>
      </c>
    </row>
    <row r="55" ht="13" customHeight="1" spans="1:25">
      <c r="A55" s="13">
        <v>50</v>
      </c>
      <c r="B55" s="18">
        <v>50</v>
      </c>
      <c r="C55" s="22" t="s">
        <v>71</v>
      </c>
      <c r="D55" s="20">
        <f>SUM(CALCULATION!JI50:JJ50)</f>
        <v>180</v>
      </c>
      <c r="E55" s="21">
        <f t="shared" si="18"/>
        <v>85.3080568720379</v>
      </c>
      <c r="F55" s="20">
        <f>SUM(CALCULATION!JX50:JY50)</f>
        <v>100</v>
      </c>
      <c r="G55" s="21">
        <f t="shared" si="24"/>
        <v>86.2068965517241</v>
      </c>
      <c r="H55" s="20">
        <f>SUM(CALCULATION!JL50:JM50)</f>
        <v>152</v>
      </c>
      <c r="I55" s="21">
        <f t="shared" si="12"/>
        <v>86.8571428571429</v>
      </c>
      <c r="J55" s="20">
        <f>SUM(CALCULATION!JO50:JP50)</f>
        <v>52</v>
      </c>
      <c r="K55" s="21">
        <f t="shared" si="16"/>
        <v>91.2280701754386</v>
      </c>
      <c r="L55" s="20">
        <f>SUM(CALCULATION!JR50:JS50)</f>
        <v>204</v>
      </c>
      <c r="M55" s="21">
        <f t="shared" si="20"/>
        <v>83.6065573770492</v>
      </c>
      <c r="N55" s="20">
        <f>SUM(CALCULATION!JU50:JV50)</f>
        <v>192</v>
      </c>
      <c r="O55" s="21">
        <f t="shared" si="21"/>
        <v>91.4285714285714</v>
      </c>
      <c r="P55" s="20">
        <f>SUM(CALCULATION!KA50:KB50)</f>
        <v>78</v>
      </c>
      <c r="Q55" s="21">
        <f t="shared" si="25"/>
        <v>100</v>
      </c>
      <c r="R55" s="20">
        <f>SUM(CALCULATION!KD50:KE50)</f>
        <v>161</v>
      </c>
      <c r="S55" s="21">
        <f t="shared" si="22"/>
        <v>85.1851851851852</v>
      </c>
      <c r="T55" s="20">
        <f>SUM(CALCULATION!KG50:KH50)</f>
        <v>35</v>
      </c>
      <c r="U55" s="21">
        <f t="shared" si="0"/>
        <v>81.3953488372093</v>
      </c>
      <c r="V55" s="20">
        <f>SUM(CALCULATION!KJ50:KK50)</f>
        <v>166</v>
      </c>
      <c r="W55" s="21">
        <f t="shared" si="23"/>
        <v>80.9756097560976</v>
      </c>
      <c r="X55" s="20">
        <f>SUM(CALCULATION!KM50:KN50)</f>
        <v>32</v>
      </c>
      <c r="Y55" s="21">
        <f t="shared" si="26"/>
        <v>86.4864864864865</v>
      </c>
    </row>
    <row r="56" ht="13" customHeight="1" spans="1:25">
      <c r="A56" s="13">
        <v>51</v>
      </c>
      <c r="B56" s="18">
        <v>51</v>
      </c>
      <c r="C56" s="22" t="s">
        <v>72</v>
      </c>
      <c r="D56" s="20">
        <f>SUM(CALCULATION!JI51:JJ51)</f>
        <v>166</v>
      </c>
      <c r="E56" s="21">
        <f t="shared" si="18"/>
        <v>78.6729857819905</v>
      </c>
      <c r="F56" s="20">
        <f>SUM(CALCULATION!JX51:JY51)</f>
        <v>93</v>
      </c>
      <c r="G56" s="21">
        <f t="shared" si="24"/>
        <v>80.1724137931034</v>
      </c>
      <c r="H56" s="20">
        <f>SUM(CALCULATION!JL51:JM51)</f>
        <v>145</v>
      </c>
      <c r="I56" s="21">
        <f t="shared" si="12"/>
        <v>82.8571428571429</v>
      </c>
      <c r="J56" s="20">
        <f>SUM(CALCULATION!JO51:JP51)</f>
        <v>52</v>
      </c>
      <c r="K56" s="21">
        <f t="shared" si="16"/>
        <v>91.2280701754386</v>
      </c>
      <c r="L56" s="20">
        <f>SUM(CALCULATION!JR51:JS51)</f>
        <v>198</v>
      </c>
      <c r="M56" s="21">
        <f t="shared" si="20"/>
        <v>81.1475409836066</v>
      </c>
      <c r="N56" s="20">
        <f>SUM(CALCULATION!JU51:JV51)</f>
        <v>186</v>
      </c>
      <c r="O56" s="21">
        <f t="shared" si="21"/>
        <v>88.5714285714286</v>
      </c>
      <c r="P56" s="20">
        <f>SUM(CALCULATION!KA51:KB51)</f>
        <v>71</v>
      </c>
      <c r="Q56" s="21">
        <f t="shared" si="25"/>
        <v>91.025641025641</v>
      </c>
      <c r="R56" s="20">
        <f>SUM(CALCULATION!KD51:KE51)</f>
        <v>151</v>
      </c>
      <c r="S56" s="21">
        <f t="shared" si="22"/>
        <v>79.8941798941799</v>
      </c>
      <c r="T56" s="20">
        <f>SUM(CALCULATION!KG51:KH51)</f>
        <v>34</v>
      </c>
      <c r="U56" s="21">
        <f t="shared" si="0"/>
        <v>79.0697674418605</v>
      </c>
      <c r="V56" s="20">
        <f>SUM(CALCULATION!KJ51:KK51)</f>
        <v>160</v>
      </c>
      <c r="W56" s="21">
        <f t="shared" si="23"/>
        <v>78.0487804878049</v>
      </c>
      <c r="X56" s="20">
        <f>SUM(CALCULATION!KM51:KN51)</f>
        <v>35</v>
      </c>
      <c r="Y56" s="21">
        <f t="shared" si="26"/>
        <v>94.5945945945946</v>
      </c>
    </row>
    <row r="57" ht="13" customHeight="1" spans="1:25">
      <c r="A57" s="13">
        <v>52</v>
      </c>
      <c r="B57" s="18">
        <v>52</v>
      </c>
      <c r="C57" s="22" t="s">
        <v>73</v>
      </c>
      <c r="D57" s="20">
        <f>SUM(CALCULATION!JI52:JJ52)</f>
        <v>189</v>
      </c>
      <c r="E57" s="21">
        <f t="shared" si="18"/>
        <v>89.5734597156398</v>
      </c>
      <c r="F57" s="20">
        <f>SUM(CALCULATION!JX52:JY52)</f>
        <v>105</v>
      </c>
      <c r="G57" s="21">
        <f t="shared" si="24"/>
        <v>90.5172413793103</v>
      </c>
      <c r="H57" s="20">
        <f>SUM(CALCULATION!JL52:JM52)</f>
        <v>157</v>
      </c>
      <c r="I57" s="21">
        <f t="shared" si="12"/>
        <v>89.7142857142857</v>
      </c>
      <c r="J57" s="20">
        <f>SUM(CALCULATION!JO52:JP52)</f>
        <v>54</v>
      </c>
      <c r="K57" s="21">
        <f t="shared" si="16"/>
        <v>94.7368421052632</v>
      </c>
      <c r="L57" s="20">
        <f>SUM(CALCULATION!JR52:JS52)</f>
        <v>225</v>
      </c>
      <c r="M57" s="21">
        <f t="shared" si="20"/>
        <v>92.2131147540984</v>
      </c>
      <c r="N57" s="20">
        <f>SUM(CALCULATION!JU52:JV52)</f>
        <v>197</v>
      </c>
      <c r="O57" s="21">
        <f t="shared" si="21"/>
        <v>93.8095238095238</v>
      </c>
      <c r="P57" s="20">
        <f>SUM(CALCULATION!KA52:KB52)</f>
        <v>78</v>
      </c>
      <c r="Q57" s="21">
        <f t="shared" si="25"/>
        <v>100</v>
      </c>
      <c r="R57" s="20">
        <f>SUM(CALCULATION!KD52:KE52)</f>
        <v>169</v>
      </c>
      <c r="S57" s="21">
        <f t="shared" si="22"/>
        <v>89.4179894179894</v>
      </c>
      <c r="T57" s="20">
        <f>SUM(CALCULATION!KG52:KH52)</f>
        <v>36</v>
      </c>
      <c r="U57" s="21">
        <f t="shared" si="0"/>
        <v>83.7209302325581</v>
      </c>
      <c r="V57" s="20">
        <f>SUM(CALCULATION!KJ52:KK52)</f>
        <v>174</v>
      </c>
      <c r="W57" s="21">
        <f t="shared" si="23"/>
        <v>84.8780487804878</v>
      </c>
      <c r="X57" s="20">
        <f>SUM(CALCULATION!KM52:KN52)</f>
        <v>37</v>
      </c>
      <c r="Y57" s="21">
        <f t="shared" si="26"/>
        <v>100</v>
      </c>
    </row>
    <row r="58" ht="13" customHeight="1" spans="1:25">
      <c r="A58" s="13">
        <v>53</v>
      </c>
      <c r="B58" s="18">
        <v>53</v>
      </c>
      <c r="C58" s="22" t="s">
        <v>74</v>
      </c>
      <c r="D58" s="20">
        <f>SUM(CALCULATION!JI53:JJ53)</f>
        <v>168</v>
      </c>
      <c r="E58" s="21">
        <f t="shared" si="18"/>
        <v>79.6208530805687</v>
      </c>
      <c r="F58" s="20">
        <f>SUM(CALCULATION!JX53:JY53)</f>
        <v>88</v>
      </c>
      <c r="G58" s="21">
        <f t="shared" si="24"/>
        <v>75.8620689655172</v>
      </c>
      <c r="H58" s="20">
        <f>SUM(CALCULATION!JL53:JM53)</f>
        <v>128</v>
      </c>
      <c r="I58" s="21">
        <f t="shared" si="12"/>
        <v>73.1428571428571</v>
      </c>
      <c r="J58" s="20">
        <f>SUM(CALCULATION!JO53:JP53)</f>
        <v>45</v>
      </c>
      <c r="K58" s="21">
        <f t="shared" si="16"/>
        <v>78.9473684210526</v>
      </c>
      <c r="L58" s="20">
        <f>SUM(CALCULATION!JR53:JS53)</f>
        <v>171</v>
      </c>
      <c r="M58" s="21">
        <f t="shared" si="20"/>
        <v>70.0819672131148</v>
      </c>
      <c r="N58" s="20">
        <f>SUM(CALCULATION!JU53:JV53)</f>
        <v>157</v>
      </c>
      <c r="O58" s="21">
        <f t="shared" si="21"/>
        <v>74.7619047619048</v>
      </c>
      <c r="P58" s="20">
        <f>SUM(CALCULATION!KA53:KB53)</f>
        <v>62</v>
      </c>
      <c r="Q58" s="21">
        <f t="shared" si="25"/>
        <v>79.4871794871795</v>
      </c>
      <c r="R58" s="20">
        <f>SUM(CALCULATION!KD53:KE53)</f>
        <v>128</v>
      </c>
      <c r="S58" s="21">
        <f t="shared" si="22"/>
        <v>67.7248677248677</v>
      </c>
      <c r="T58" s="20">
        <f>SUM(CALCULATION!KG53:KH53)</f>
        <v>32</v>
      </c>
      <c r="U58" s="21">
        <f t="shared" si="0"/>
        <v>74.4186046511628</v>
      </c>
      <c r="V58" s="20">
        <f>SUM(CALCULATION!KJ53:KK53)</f>
        <v>147</v>
      </c>
      <c r="W58" s="21">
        <f t="shared" si="23"/>
        <v>71.7073170731707</v>
      </c>
      <c r="X58" s="20">
        <f>SUM(CALCULATION!KM53:KN53)</f>
        <v>30</v>
      </c>
      <c r="Y58" s="21">
        <f t="shared" si="26"/>
        <v>81.0810810810811</v>
      </c>
    </row>
    <row r="59" ht="13" customHeight="1" spans="1:25">
      <c r="A59" s="13">
        <v>54</v>
      </c>
      <c r="B59" s="18">
        <v>54</v>
      </c>
      <c r="C59" s="22" t="s">
        <v>75</v>
      </c>
      <c r="D59" s="20">
        <f>SUM(CALCULATION!JI54:JJ54)</f>
        <v>208</v>
      </c>
      <c r="E59" s="21">
        <f t="shared" si="18"/>
        <v>98.5781990521327</v>
      </c>
      <c r="F59" s="20">
        <f>SUM(CALCULATION!JX54:JY54)</f>
        <v>112</v>
      </c>
      <c r="G59" s="21">
        <f t="shared" si="24"/>
        <v>96.551724137931</v>
      </c>
      <c r="H59" s="20">
        <f>SUM(CALCULATION!JL54:JM54)</f>
        <v>166</v>
      </c>
      <c r="I59" s="21">
        <f t="shared" si="12"/>
        <v>94.8571428571429</v>
      </c>
      <c r="J59" s="20">
        <f>SUM(CALCULATION!JO54:JP54)</f>
        <v>50</v>
      </c>
      <c r="K59" s="21">
        <f t="shared" si="16"/>
        <v>87.719298245614</v>
      </c>
      <c r="L59" s="20">
        <f>SUM(CALCULATION!JR54:JS54)</f>
        <v>230</v>
      </c>
      <c r="M59" s="21">
        <f t="shared" si="20"/>
        <v>94.2622950819672</v>
      </c>
      <c r="N59" s="20">
        <f>SUM(CALCULATION!JU54:JV54)</f>
        <v>204</v>
      </c>
      <c r="O59" s="21">
        <f t="shared" si="21"/>
        <v>97.1428571428571</v>
      </c>
      <c r="P59" s="20">
        <f>SUM(CALCULATION!KA54:KB54)</f>
        <v>76</v>
      </c>
      <c r="Q59" s="21">
        <f t="shared" si="25"/>
        <v>97.4358974358974</v>
      </c>
      <c r="R59" s="20">
        <f>SUM(CALCULATION!KD54:KE54)</f>
        <v>181</v>
      </c>
      <c r="S59" s="21">
        <f t="shared" si="22"/>
        <v>95.7671957671958</v>
      </c>
      <c r="T59" s="20">
        <f>SUM(CALCULATION!KG54:KH54)</f>
        <v>38</v>
      </c>
      <c r="U59" s="21">
        <f t="shared" si="0"/>
        <v>88.3720930232558</v>
      </c>
      <c r="V59" s="20">
        <f>SUM(CALCULATION!KJ54:KK54)</f>
        <v>196</v>
      </c>
      <c r="W59" s="21">
        <f t="shared" si="23"/>
        <v>95.609756097561</v>
      </c>
      <c r="X59" s="20">
        <f>SUM(CALCULATION!KM54:KN54)</f>
        <v>36</v>
      </c>
      <c r="Y59" s="21">
        <f t="shared" si="26"/>
        <v>97.2972972972973</v>
      </c>
    </row>
    <row r="60" ht="13" customHeight="1" spans="1:25">
      <c r="A60" s="13">
        <v>55</v>
      </c>
      <c r="B60" s="18">
        <v>55</v>
      </c>
      <c r="C60" s="22" t="s">
        <v>76</v>
      </c>
      <c r="D60" s="20">
        <f>SUM(CALCULATION!JI55:JJ55)</f>
        <v>195</v>
      </c>
      <c r="E60" s="21">
        <f t="shared" si="18"/>
        <v>92.4170616113744</v>
      </c>
      <c r="F60" s="20">
        <f>SUM(CALCULATION!JX55:JY55)</f>
        <v>108</v>
      </c>
      <c r="G60" s="21">
        <f t="shared" si="24"/>
        <v>93.1034482758621</v>
      </c>
      <c r="H60" s="20">
        <f>SUM(CALCULATION!JL55:JM55)</f>
        <v>163</v>
      </c>
      <c r="I60" s="21">
        <f t="shared" si="12"/>
        <v>93.1428571428571</v>
      </c>
      <c r="J60" s="20">
        <f>SUM(CALCULATION!JO55:JP55)</f>
        <v>52</v>
      </c>
      <c r="K60" s="21">
        <f t="shared" si="16"/>
        <v>91.2280701754386</v>
      </c>
      <c r="L60" s="20">
        <f>SUM(CALCULATION!JR55:JS55)</f>
        <v>206</v>
      </c>
      <c r="M60" s="21">
        <f t="shared" si="20"/>
        <v>84.4262295081967</v>
      </c>
      <c r="N60" s="20">
        <f>SUM(CALCULATION!JU55:JV55)</f>
        <v>193</v>
      </c>
      <c r="O60" s="21">
        <f t="shared" si="21"/>
        <v>91.9047619047619</v>
      </c>
      <c r="P60" s="20">
        <f>SUM(CALCULATION!KA55:KB55)</f>
        <v>74</v>
      </c>
      <c r="Q60" s="21">
        <f t="shared" si="25"/>
        <v>94.8717948717949</v>
      </c>
      <c r="R60" s="20">
        <f>SUM(CALCULATION!KD55:KE55)</f>
        <v>160</v>
      </c>
      <c r="S60" s="21">
        <f t="shared" si="22"/>
        <v>84.6560846560847</v>
      </c>
      <c r="T60" s="20">
        <f>SUM(CALCULATION!KG55:KH55)</f>
        <v>35</v>
      </c>
      <c r="U60" s="21">
        <f t="shared" si="0"/>
        <v>81.3953488372093</v>
      </c>
      <c r="V60" s="20">
        <f>SUM(CALCULATION!KJ55:KK55)</f>
        <v>187</v>
      </c>
      <c r="W60" s="21">
        <f t="shared" si="23"/>
        <v>91.219512195122</v>
      </c>
      <c r="X60" s="20">
        <f>SUM(CALCULATION!KM55:KN55)</f>
        <v>30</v>
      </c>
      <c r="Y60" s="21">
        <f t="shared" si="26"/>
        <v>81.0810810810811</v>
      </c>
    </row>
    <row r="61" ht="13" customHeight="1" spans="1:25">
      <c r="A61" s="13">
        <v>56</v>
      </c>
      <c r="B61" s="18">
        <v>56</v>
      </c>
      <c r="C61" s="22" t="s">
        <v>77</v>
      </c>
      <c r="D61" s="20">
        <f>SUM(CALCULATION!JI56:JJ56)</f>
        <v>197</v>
      </c>
      <c r="E61" s="21">
        <f t="shared" si="18"/>
        <v>93.3649289099526</v>
      </c>
      <c r="F61" s="20">
        <f>SUM(CALCULATION!JX56:JY56)</f>
        <v>110</v>
      </c>
      <c r="G61" s="21">
        <f t="shared" si="24"/>
        <v>94.8275862068966</v>
      </c>
      <c r="H61" s="20">
        <f>SUM(CALCULATION!JL56:JM56)</f>
        <v>160</v>
      </c>
      <c r="I61" s="21">
        <f t="shared" si="12"/>
        <v>91.4285714285714</v>
      </c>
      <c r="J61" s="20">
        <f>SUM(CALCULATION!JO56:JP56)</f>
        <v>55</v>
      </c>
      <c r="K61" s="21">
        <f t="shared" si="16"/>
        <v>96.4912280701754</v>
      </c>
      <c r="L61" s="20">
        <f>SUM(CALCULATION!JR56:JS56)</f>
        <v>229</v>
      </c>
      <c r="M61" s="21">
        <f t="shared" si="20"/>
        <v>93.8524590163934</v>
      </c>
      <c r="N61" s="20">
        <f>SUM(CALCULATION!JU56:JV56)</f>
        <v>193</v>
      </c>
      <c r="O61" s="21">
        <f t="shared" si="21"/>
        <v>91.9047619047619</v>
      </c>
      <c r="P61" s="20">
        <f>SUM(CALCULATION!KA56:KB56)</f>
        <v>74</v>
      </c>
      <c r="Q61" s="21">
        <f t="shared" si="25"/>
        <v>94.8717948717949</v>
      </c>
      <c r="R61" s="20">
        <f>SUM(CALCULATION!KD56:KE56)</f>
        <v>174</v>
      </c>
      <c r="S61" s="21">
        <f t="shared" si="22"/>
        <v>92.0634920634921</v>
      </c>
      <c r="T61" s="20">
        <f>SUM(CALCULATION!KG56:KH56)</f>
        <v>41</v>
      </c>
      <c r="U61" s="21">
        <f t="shared" si="0"/>
        <v>95.3488372093023</v>
      </c>
      <c r="V61" s="20">
        <f>SUM(CALCULATION!KJ56:KK56)</f>
        <v>188</v>
      </c>
      <c r="W61" s="21">
        <f t="shared" si="23"/>
        <v>91.7073170731707</v>
      </c>
      <c r="X61" s="20">
        <f>SUM(CALCULATION!KM56:KN56)</f>
        <v>32</v>
      </c>
      <c r="Y61" s="21">
        <f t="shared" si="26"/>
        <v>86.4864864864865</v>
      </c>
    </row>
    <row r="62" ht="13" customHeight="1" spans="1:25">
      <c r="A62" s="13">
        <v>57</v>
      </c>
      <c r="B62" s="18">
        <v>57</v>
      </c>
      <c r="C62" s="22" t="s">
        <v>78</v>
      </c>
      <c r="D62" s="20">
        <f>SUM(CALCULATION!JI57:JJ57)</f>
        <v>170</v>
      </c>
      <c r="E62" s="21">
        <f t="shared" si="18"/>
        <v>80.5687203791469</v>
      </c>
      <c r="F62" s="20">
        <f>SUM(CALCULATION!JX57:JY57)</f>
        <v>105</v>
      </c>
      <c r="G62" s="21">
        <f t="shared" si="24"/>
        <v>90.5172413793103</v>
      </c>
      <c r="H62" s="20">
        <f>SUM(CALCULATION!JL57:JM57)</f>
        <v>145</v>
      </c>
      <c r="I62" s="21">
        <f t="shared" si="12"/>
        <v>82.8571428571429</v>
      </c>
      <c r="J62" s="20">
        <f>SUM(CALCULATION!JO57:JP57)</f>
        <v>51</v>
      </c>
      <c r="K62" s="21">
        <f t="shared" si="16"/>
        <v>89.4736842105263</v>
      </c>
      <c r="L62" s="20">
        <f>SUM(CALCULATION!JR57:JS57)</f>
        <v>196</v>
      </c>
      <c r="M62" s="21">
        <f t="shared" si="20"/>
        <v>80.327868852459</v>
      </c>
      <c r="N62" s="20">
        <f>SUM(CALCULATION!JU57:JV57)</f>
        <v>183</v>
      </c>
      <c r="O62" s="21">
        <f t="shared" si="21"/>
        <v>87.1428571428571</v>
      </c>
      <c r="P62" s="20">
        <f>SUM(CALCULATION!KA57:KB57)</f>
        <v>69</v>
      </c>
      <c r="Q62" s="21">
        <f t="shared" si="25"/>
        <v>88.4615384615385</v>
      </c>
      <c r="R62" s="20">
        <f>SUM(CALCULATION!KD57:KE57)</f>
        <v>153</v>
      </c>
      <c r="S62" s="21">
        <f t="shared" si="22"/>
        <v>80.9523809523809</v>
      </c>
      <c r="T62" s="20">
        <f>SUM(CALCULATION!KG57:KH57)</f>
        <v>35</v>
      </c>
      <c r="U62" s="21">
        <f t="shared" si="0"/>
        <v>81.3953488372093</v>
      </c>
      <c r="V62" s="20">
        <f>SUM(CALCULATION!KJ57:KK57)</f>
        <v>160</v>
      </c>
      <c r="W62" s="21">
        <f t="shared" si="23"/>
        <v>78.0487804878049</v>
      </c>
      <c r="X62" s="20">
        <f>SUM(CALCULATION!KM57:KN57)</f>
        <v>32</v>
      </c>
      <c r="Y62" s="21">
        <f t="shared" si="26"/>
        <v>86.4864864864865</v>
      </c>
    </row>
    <row r="63" ht="13" customHeight="1" spans="1:25">
      <c r="A63" s="13">
        <v>58</v>
      </c>
      <c r="B63" s="18">
        <v>58</v>
      </c>
      <c r="C63" s="33" t="s">
        <v>79</v>
      </c>
      <c r="D63" s="20">
        <f>SUM(CALCULATION!JI58:JJ58)</f>
        <v>186</v>
      </c>
      <c r="E63" s="21">
        <f t="shared" si="18"/>
        <v>88.1516587677725</v>
      </c>
      <c r="F63" s="20">
        <f>SUM(CALCULATION!JX58:JY58)</f>
        <v>102</v>
      </c>
      <c r="G63" s="21">
        <f t="shared" si="24"/>
        <v>87.9310344827586</v>
      </c>
      <c r="H63" s="20">
        <f>SUM(CALCULATION!JL58:JM58)</f>
        <v>150</v>
      </c>
      <c r="I63" s="21">
        <f t="shared" si="12"/>
        <v>85.7142857142857</v>
      </c>
      <c r="J63" s="20">
        <f>SUM(CALCULATION!JO58:JP58)</f>
        <v>52</v>
      </c>
      <c r="K63" s="21">
        <f t="shared" si="16"/>
        <v>91.2280701754386</v>
      </c>
      <c r="L63" s="20">
        <f>SUM(CALCULATION!JR58:JS58)</f>
        <v>208</v>
      </c>
      <c r="M63" s="21">
        <f t="shared" si="20"/>
        <v>85.2459016393443</v>
      </c>
      <c r="N63" s="20">
        <f>SUM(CALCULATION!JU58:JV58)</f>
        <v>193</v>
      </c>
      <c r="O63" s="21">
        <f t="shared" si="21"/>
        <v>91.9047619047619</v>
      </c>
      <c r="P63" s="20">
        <f>SUM(CALCULATION!KA58:KB58)</f>
        <v>72</v>
      </c>
      <c r="Q63" s="21">
        <f t="shared" si="25"/>
        <v>92.3076923076923</v>
      </c>
      <c r="R63" s="20">
        <f>SUM(CALCULATION!KD58:KE58)</f>
        <v>165</v>
      </c>
      <c r="S63" s="21">
        <f t="shared" si="22"/>
        <v>87.3015873015873</v>
      </c>
      <c r="T63" s="20">
        <f>SUM(CALCULATION!KG58:KH58)</f>
        <v>38</v>
      </c>
      <c r="U63" s="21">
        <f t="shared" si="0"/>
        <v>88.3720930232558</v>
      </c>
      <c r="V63" s="20">
        <f>SUM(CALCULATION!KJ58:KK58)</f>
        <v>166</v>
      </c>
      <c r="W63" s="21">
        <f t="shared" si="23"/>
        <v>80.9756097560976</v>
      </c>
      <c r="X63" s="20">
        <f>SUM(CALCULATION!KM58:KN58)</f>
        <v>36</v>
      </c>
      <c r="Y63" s="21">
        <f t="shared" si="26"/>
        <v>97.2972972972973</v>
      </c>
    </row>
    <row r="64" customFormat="1" spans="2:3">
      <c r="B64" s="34"/>
      <c r="C64" s="35"/>
    </row>
    <row r="65" customFormat="1" spans="2:2">
      <c r="B65" s="34"/>
    </row>
  </sheetData>
  <mergeCells count="21">
    <mergeCell ref="B1:Y1"/>
    <mergeCell ref="B2:Y2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3:B5"/>
    <mergeCell ref="C3:C5"/>
  </mergeCells>
  <pageMargins left="0.75" right="0.75" top="1" bottom="1" header="0.5" footer="0.5"/>
  <pageSetup paperSize="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4"/>
  <sheetViews>
    <sheetView tabSelected="1" topLeftCell="B17" workbookViewId="0">
      <selection activeCell="C15" sqref="C15"/>
    </sheetView>
  </sheetViews>
  <sheetFormatPr defaultColWidth="9" defaultRowHeight="15"/>
  <cols>
    <col min="1" max="1" width="5.28571428571429" hidden="1" customWidth="1"/>
    <col min="2" max="2" width="3.14285714285714" style="1" customWidth="1"/>
    <col min="3" max="3" width="25.1428571428571" customWidth="1"/>
    <col min="4" max="4" width="5.57142857142857" customWidth="1"/>
    <col min="5" max="5" width="6" customWidth="1"/>
    <col min="6" max="6" width="5.57142857142857" customWidth="1"/>
    <col min="7" max="7" width="5.71428571428571" customWidth="1"/>
    <col min="8" max="8" width="5.57142857142857" customWidth="1"/>
    <col min="9" max="9" width="5.71428571428571" customWidth="1"/>
    <col min="10" max="10" width="5.57142857142857" customWidth="1"/>
    <col min="11" max="11" width="5.71428571428571" customWidth="1"/>
    <col min="12" max="12" width="5.57142857142857" customWidth="1"/>
    <col min="13" max="13" width="5.71428571428571" customWidth="1"/>
    <col min="14" max="14" width="5.57142857142857" customWidth="1"/>
    <col min="15" max="15" width="5.71428571428571" customWidth="1"/>
    <col min="16" max="16" width="5.57142857142857" customWidth="1"/>
    <col min="17" max="17" width="6" customWidth="1"/>
    <col min="18" max="22" width="5.57142857142857" customWidth="1"/>
    <col min="23" max="23" width="6.28571428571429" customWidth="1"/>
    <col min="24" max="24" width="5.57142857142857" customWidth="1"/>
    <col min="25" max="25" width="5.85714285714286" customWidth="1"/>
    <col min="26" max="16384" width="9.14285714285714"/>
  </cols>
  <sheetData>
    <row r="1" ht="18" customHeight="1" spans="1:30">
      <c r="A1" s="2">
        <v>45633</v>
      </c>
      <c r="B1" s="3" t="s">
        <v>110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0"/>
      <c r="AA1" s="40"/>
      <c r="AB1" s="41"/>
      <c r="AC1" s="41"/>
      <c r="AD1" s="42"/>
    </row>
    <row r="2" ht="18" customHeight="1" spans="1:30">
      <c r="A2" s="4"/>
      <c r="B2" s="3" t="s">
        <v>241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3"/>
      <c r="AA2" s="43"/>
      <c r="AB2" s="41"/>
      <c r="AC2" s="41"/>
      <c r="AD2" s="42"/>
    </row>
    <row r="3" ht="18" customHeight="1" spans="1:25">
      <c r="A3" s="5" t="s">
        <v>2</v>
      </c>
      <c r="B3" s="6" t="s">
        <v>82</v>
      </c>
      <c r="C3" s="7" t="s">
        <v>3</v>
      </c>
      <c r="D3" s="8" t="s">
        <v>4</v>
      </c>
      <c r="E3" s="8"/>
      <c r="F3" s="8"/>
      <c r="G3" s="8"/>
      <c r="H3" s="8" t="s">
        <v>5</v>
      </c>
      <c r="I3" s="8"/>
      <c r="J3" s="8"/>
      <c r="K3" s="8"/>
      <c r="L3" s="8" t="s">
        <v>6</v>
      </c>
      <c r="M3" s="8"/>
      <c r="N3" s="8" t="s">
        <v>7</v>
      </c>
      <c r="O3" s="8"/>
      <c r="P3" s="8"/>
      <c r="Q3" s="8"/>
      <c r="R3" s="8" t="s">
        <v>8</v>
      </c>
      <c r="S3" s="8"/>
      <c r="T3" s="8"/>
      <c r="U3" s="8"/>
      <c r="V3" s="8" t="s">
        <v>9</v>
      </c>
      <c r="W3" s="8"/>
      <c r="X3" s="8"/>
      <c r="Y3" s="8"/>
    </row>
    <row r="4" ht="96" customHeight="1" spans="1:25">
      <c r="A4" s="9"/>
      <c r="B4" s="6"/>
      <c r="C4" s="7"/>
      <c r="D4" s="10" t="s">
        <v>242</v>
      </c>
      <c r="E4" s="10"/>
      <c r="F4" s="6" t="s">
        <v>243</v>
      </c>
      <c r="G4" s="6"/>
      <c r="H4" s="11" t="s">
        <v>223</v>
      </c>
      <c r="I4" s="11"/>
      <c r="J4" s="6" t="s">
        <v>244</v>
      </c>
      <c r="K4" s="6"/>
      <c r="L4" s="6" t="s">
        <v>245</v>
      </c>
      <c r="M4" s="6"/>
      <c r="N4" s="6" t="s">
        <v>246</v>
      </c>
      <c r="O4" s="6"/>
      <c r="P4" s="6" t="s">
        <v>247</v>
      </c>
      <c r="Q4" s="6"/>
      <c r="R4" s="11" t="s">
        <v>248</v>
      </c>
      <c r="S4" s="11"/>
      <c r="T4" s="11" t="s">
        <v>249</v>
      </c>
      <c r="U4" s="11"/>
      <c r="V4" s="6" t="s">
        <v>250</v>
      </c>
      <c r="W4" s="6"/>
      <c r="X4" s="36" t="s">
        <v>251</v>
      </c>
      <c r="Y4" s="36"/>
    </row>
    <row r="5" ht="27" customHeight="1" spans="1:25">
      <c r="A5" s="9"/>
      <c r="B5" s="6"/>
      <c r="C5" s="7"/>
      <c r="D5" s="12" t="s">
        <v>19</v>
      </c>
      <c r="E5" s="10" t="s">
        <v>122</v>
      </c>
      <c r="F5" s="12" t="s">
        <v>19</v>
      </c>
      <c r="G5" s="10" t="s">
        <v>122</v>
      </c>
      <c r="H5" s="12" t="s">
        <v>19</v>
      </c>
      <c r="I5" s="10" t="s">
        <v>122</v>
      </c>
      <c r="J5" s="12" t="s">
        <v>19</v>
      </c>
      <c r="K5" s="10" t="s">
        <v>122</v>
      </c>
      <c r="L5" s="12" t="s">
        <v>19</v>
      </c>
      <c r="M5" s="10" t="s">
        <v>122</v>
      </c>
      <c r="N5" s="12" t="s">
        <v>19</v>
      </c>
      <c r="O5" s="10" t="s">
        <v>122</v>
      </c>
      <c r="P5" s="12" t="s">
        <v>19</v>
      </c>
      <c r="Q5" s="10" t="s">
        <v>122</v>
      </c>
      <c r="R5" s="12" t="s">
        <v>19</v>
      </c>
      <c r="S5" s="10" t="s">
        <v>122</v>
      </c>
      <c r="T5" s="37" t="s">
        <v>19</v>
      </c>
      <c r="U5" s="10" t="s">
        <v>122</v>
      </c>
      <c r="V5" s="12" t="s">
        <v>19</v>
      </c>
      <c r="W5" s="10" t="s">
        <v>122</v>
      </c>
      <c r="X5" s="12" t="s">
        <v>19</v>
      </c>
      <c r="Y5" s="10" t="s">
        <v>122</v>
      </c>
    </row>
    <row r="6" ht="13" customHeight="1" spans="1:25">
      <c r="A6" s="13">
        <v>1</v>
      </c>
      <c r="B6" s="14">
        <v>1</v>
      </c>
      <c r="C6" s="15" t="s">
        <v>21</v>
      </c>
      <c r="D6" s="16">
        <f>SUM(CALCULATION!JI1:JJ1)</f>
        <v>150</v>
      </c>
      <c r="E6" s="17">
        <f t="shared" ref="E6:E63" si="0">D6/211*100</f>
        <v>71.0900473933649</v>
      </c>
      <c r="F6" s="16">
        <f>SUM(CALCULATION!JX1:JY1)</f>
        <v>95</v>
      </c>
      <c r="G6" s="17">
        <f t="shared" ref="G6:G25" si="1">F6/121*100</f>
        <v>78.5123966942149</v>
      </c>
      <c r="H6" s="16">
        <f>SUM(CALCULATION!JL1:JM1)</f>
        <v>130</v>
      </c>
      <c r="I6" s="17">
        <f t="shared" ref="I6:I63" si="2">H6/175*100</f>
        <v>74.2857142857143</v>
      </c>
      <c r="J6" s="20">
        <f>SUM(CALCULATION!JO1:JP1)</f>
        <v>51</v>
      </c>
      <c r="K6" s="21">
        <f t="shared" ref="K6:K35" si="3">J6/58*100</f>
        <v>87.9310344827586</v>
      </c>
      <c r="L6" s="20">
        <f>SUM(CALCULATION!JR1:JS1)</f>
        <v>198</v>
      </c>
      <c r="M6" s="21">
        <f t="shared" ref="M6:M63" si="4">L6/244*100</f>
        <v>81.1475409836066</v>
      </c>
      <c r="N6" s="20">
        <f>SUM(CALCULATION!JU1:JV1)</f>
        <v>171</v>
      </c>
      <c r="O6" s="21">
        <f t="shared" ref="O6:O63" si="5">N6/210*100</f>
        <v>81.4285714285714</v>
      </c>
      <c r="P6" s="20">
        <f>SUM(CALCULATION!KA1:KB1)</f>
        <v>73</v>
      </c>
      <c r="Q6" s="21">
        <f t="shared" ref="Q6:Q25" si="6">P6/84*100</f>
        <v>86.9047619047619</v>
      </c>
      <c r="R6" s="24">
        <f>SUM(CALCULATION!KD1:KE1)</f>
        <v>136</v>
      </c>
      <c r="S6" s="26">
        <f t="shared" ref="S6:S63" si="7">R6/189*100</f>
        <v>71.9576719576719</v>
      </c>
      <c r="T6" s="20">
        <f>SUM(CALCULATION!KG1:KH1)</f>
        <v>35</v>
      </c>
      <c r="U6" s="21">
        <f t="shared" ref="U6:U63" si="8">T6/43*100</f>
        <v>81.3953488372093</v>
      </c>
      <c r="V6" s="24">
        <f>SUM(CALCULATION!KJ1:KK1)</f>
        <v>140</v>
      </c>
      <c r="W6" s="26">
        <f t="shared" ref="W6:W63" si="9">V6/205*100</f>
        <v>68.2926829268293</v>
      </c>
      <c r="X6" s="20">
        <f>SUM(CALCULATION!KM1:KN1)</f>
        <v>29</v>
      </c>
      <c r="Y6" s="21">
        <f t="shared" ref="Y6:Y25" si="10">X6/33*100</f>
        <v>87.8787878787879</v>
      </c>
    </row>
    <row r="7" ht="13" customHeight="1" spans="1:25">
      <c r="A7" s="13">
        <v>2</v>
      </c>
      <c r="B7" s="18">
        <v>2</v>
      </c>
      <c r="C7" s="19" t="s">
        <v>22</v>
      </c>
      <c r="D7" s="20">
        <f>SUM(CALCULATION!JI2:JJ2)</f>
        <v>182</v>
      </c>
      <c r="E7" s="21">
        <f t="shared" si="0"/>
        <v>86.2559241706161</v>
      </c>
      <c r="F7" s="20">
        <f>SUM(CALCULATION!JX2:JY2)</f>
        <v>109</v>
      </c>
      <c r="G7" s="21">
        <f t="shared" si="1"/>
        <v>90.0826446280992</v>
      </c>
      <c r="H7" s="20">
        <f>SUM(CALCULATION!JL2:JM2)</f>
        <v>150</v>
      </c>
      <c r="I7" s="21">
        <f t="shared" si="2"/>
        <v>85.7142857142857</v>
      </c>
      <c r="J7" s="20">
        <f>SUM(CALCULATION!JO2:JP2)</f>
        <v>50</v>
      </c>
      <c r="K7" s="21">
        <f t="shared" si="3"/>
        <v>86.2068965517241</v>
      </c>
      <c r="L7" s="20">
        <f>SUM(CALCULATION!JR2:JS2)</f>
        <v>217</v>
      </c>
      <c r="M7" s="21">
        <f t="shared" si="4"/>
        <v>88.9344262295082</v>
      </c>
      <c r="N7" s="20">
        <f>SUM(CALCULATION!JU2:JV2)</f>
        <v>186</v>
      </c>
      <c r="O7" s="21">
        <f t="shared" si="5"/>
        <v>88.5714285714286</v>
      </c>
      <c r="P7" s="20">
        <f>SUM(CALCULATION!KA2:KB2)</f>
        <v>80</v>
      </c>
      <c r="Q7" s="21">
        <f t="shared" si="6"/>
        <v>95.2380952380952</v>
      </c>
      <c r="R7" s="20">
        <f>SUM(CALCULATION!KD2:KE2)</f>
        <v>156</v>
      </c>
      <c r="S7" s="21">
        <f t="shared" si="7"/>
        <v>82.5396825396825</v>
      </c>
      <c r="T7" s="20">
        <f>SUM(CALCULATION!KG2:KH2)</f>
        <v>40</v>
      </c>
      <c r="U7" s="21">
        <f t="shared" si="8"/>
        <v>93.0232558139535</v>
      </c>
      <c r="V7" s="20">
        <f>SUM(CALCULATION!KJ2:KK2)</f>
        <v>168</v>
      </c>
      <c r="W7" s="21">
        <f t="shared" si="9"/>
        <v>81.9512195121951</v>
      </c>
      <c r="X7" s="20">
        <f>SUM(CALCULATION!KM2:KN2)</f>
        <v>30</v>
      </c>
      <c r="Y7" s="21">
        <f t="shared" si="10"/>
        <v>90.9090909090909</v>
      </c>
    </row>
    <row r="8" ht="13" customHeight="1" spans="1:25">
      <c r="A8" s="13">
        <v>3</v>
      </c>
      <c r="B8" s="18">
        <v>3</v>
      </c>
      <c r="C8" s="22" t="s">
        <v>23</v>
      </c>
      <c r="D8" s="20">
        <f>SUM(CALCULATION!JI3:JJ3)</f>
        <v>187</v>
      </c>
      <c r="E8" s="21">
        <f t="shared" si="0"/>
        <v>88.6255924170616</v>
      </c>
      <c r="F8" s="20">
        <f>SUM(CALCULATION!JX3:JY3)</f>
        <v>113</v>
      </c>
      <c r="G8" s="21">
        <f t="shared" si="1"/>
        <v>93.3884297520661</v>
      </c>
      <c r="H8" s="20">
        <f>SUM(CALCULATION!JL3:JM3)</f>
        <v>152</v>
      </c>
      <c r="I8" s="21">
        <f t="shared" si="2"/>
        <v>86.8571428571429</v>
      </c>
      <c r="J8" s="20">
        <f>SUM(CALCULATION!JO3:JP3)</f>
        <v>54</v>
      </c>
      <c r="K8" s="21">
        <f t="shared" si="3"/>
        <v>93.1034482758621</v>
      </c>
      <c r="L8" s="20">
        <f>SUM(CALCULATION!JR3:JS3)</f>
        <v>215</v>
      </c>
      <c r="M8" s="21">
        <f t="shared" si="4"/>
        <v>88.1147540983607</v>
      </c>
      <c r="N8" s="20">
        <f>SUM(CALCULATION!JU3:JV3)</f>
        <v>183</v>
      </c>
      <c r="O8" s="21">
        <f t="shared" si="5"/>
        <v>87.1428571428571</v>
      </c>
      <c r="P8" s="20">
        <f>SUM(CALCULATION!KA3:KB3)</f>
        <v>84</v>
      </c>
      <c r="Q8" s="21">
        <f t="shared" si="6"/>
        <v>100</v>
      </c>
      <c r="R8" s="20">
        <f>SUM(CALCULATION!KD3:KE3)</f>
        <v>174</v>
      </c>
      <c r="S8" s="21">
        <f t="shared" si="7"/>
        <v>92.0634920634921</v>
      </c>
      <c r="T8" s="20">
        <f>SUM(CALCULATION!KG3:KH3)</f>
        <v>36</v>
      </c>
      <c r="U8" s="21">
        <f t="shared" si="8"/>
        <v>83.7209302325581</v>
      </c>
      <c r="V8" s="20">
        <f>SUM(CALCULATION!KJ3:KK3)</f>
        <v>184</v>
      </c>
      <c r="W8" s="21">
        <f t="shared" si="9"/>
        <v>89.7560975609756</v>
      </c>
      <c r="X8" s="20">
        <f>SUM(CALCULATION!KM3:KN3)</f>
        <v>32</v>
      </c>
      <c r="Y8" s="21">
        <f t="shared" si="10"/>
        <v>96.969696969697</v>
      </c>
    </row>
    <row r="9" spans="1:25">
      <c r="A9" s="13">
        <v>4</v>
      </c>
      <c r="B9" s="18">
        <v>4</v>
      </c>
      <c r="C9" s="22" t="s">
        <v>24</v>
      </c>
      <c r="D9" s="20">
        <f>SUM(CALCULATION!JI4:JJ4)</f>
        <v>192</v>
      </c>
      <c r="E9" s="21">
        <f t="shared" si="0"/>
        <v>90.9952606635071</v>
      </c>
      <c r="F9" s="20">
        <f>SUM(CALCULATION!JX4:JY4)</f>
        <v>107</v>
      </c>
      <c r="G9" s="21">
        <f t="shared" si="1"/>
        <v>88.4297520661157</v>
      </c>
      <c r="H9" s="20">
        <f>SUM(CALCULATION!JL4:JM4)</f>
        <v>161</v>
      </c>
      <c r="I9" s="21">
        <f t="shared" si="2"/>
        <v>92</v>
      </c>
      <c r="J9" s="20">
        <f>SUM(CALCULATION!JO4:JP4)</f>
        <v>55</v>
      </c>
      <c r="K9" s="21">
        <f t="shared" si="3"/>
        <v>94.8275862068966</v>
      </c>
      <c r="L9" s="20">
        <f>SUM(CALCULATION!JR4:JS4)</f>
        <v>214</v>
      </c>
      <c r="M9" s="21">
        <f t="shared" si="4"/>
        <v>87.7049180327869</v>
      </c>
      <c r="N9" s="20">
        <f>SUM(CALCULATION!JU4:JV4)</f>
        <v>187</v>
      </c>
      <c r="O9" s="21">
        <f t="shared" si="5"/>
        <v>89.047619047619</v>
      </c>
      <c r="P9" s="20">
        <f>SUM(CALCULATION!KA4:KB4)</f>
        <v>84</v>
      </c>
      <c r="Q9" s="21">
        <f t="shared" si="6"/>
        <v>100</v>
      </c>
      <c r="R9" s="20">
        <f>SUM(CALCULATION!KD4:KE4)</f>
        <v>166</v>
      </c>
      <c r="S9" s="21">
        <f t="shared" si="7"/>
        <v>87.8306878306878</v>
      </c>
      <c r="T9" s="20">
        <f>SUM(CALCULATION!KG4:KH4)</f>
        <v>36</v>
      </c>
      <c r="U9" s="21">
        <f t="shared" si="8"/>
        <v>83.7209302325581</v>
      </c>
      <c r="V9" s="20">
        <f>SUM(CALCULATION!KJ4:KK4)</f>
        <v>176</v>
      </c>
      <c r="W9" s="21">
        <f t="shared" si="9"/>
        <v>85.8536585365854</v>
      </c>
      <c r="X9" s="20">
        <f>SUM(CALCULATION!KM4:KN4)</f>
        <v>28</v>
      </c>
      <c r="Y9" s="21">
        <f t="shared" si="10"/>
        <v>84.8484848484848</v>
      </c>
    </row>
    <row r="10" ht="13" customHeight="1" spans="1:25">
      <c r="A10" s="13">
        <v>5</v>
      </c>
      <c r="B10" s="18">
        <v>5</v>
      </c>
      <c r="C10" s="22" t="s">
        <v>25</v>
      </c>
      <c r="D10" s="20">
        <f>SUM(CALCULATION!JI5:JJ5)</f>
        <v>199</v>
      </c>
      <c r="E10" s="21">
        <f t="shared" si="0"/>
        <v>94.3127962085308</v>
      </c>
      <c r="F10" s="20">
        <f>SUM(CALCULATION!JX5:JY5)</f>
        <v>109</v>
      </c>
      <c r="G10" s="21">
        <f t="shared" si="1"/>
        <v>90.0826446280992</v>
      </c>
      <c r="H10" s="20">
        <f>SUM(CALCULATION!JL5:JM5)</f>
        <v>160</v>
      </c>
      <c r="I10" s="21">
        <f t="shared" si="2"/>
        <v>91.4285714285714</v>
      </c>
      <c r="J10" s="20">
        <f>SUM(CALCULATION!JO5:JP5)</f>
        <v>55</v>
      </c>
      <c r="K10" s="21">
        <f t="shared" si="3"/>
        <v>94.8275862068966</v>
      </c>
      <c r="L10" s="20">
        <f>SUM(CALCULATION!JR5:JS5)</f>
        <v>223</v>
      </c>
      <c r="M10" s="21">
        <f t="shared" si="4"/>
        <v>91.3934426229508</v>
      </c>
      <c r="N10" s="20">
        <f>SUM(CALCULATION!JU5:JV5)</f>
        <v>190</v>
      </c>
      <c r="O10" s="21">
        <f t="shared" si="5"/>
        <v>90.4761904761905</v>
      </c>
      <c r="P10" s="20">
        <f>SUM(CALCULATION!KA5:KB5)</f>
        <v>84</v>
      </c>
      <c r="Q10" s="21">
        <f t="shared" si="6"/>
        <v>100</v>
      </c>
      <c r="R10" s="20">
        <f>SUM(CALCULATION!KD5:KE5)</f>
        <v>173</v>
      </c>
      <c r="S10" s="21">
        <f t="shared" si="7"/>
        <v>91.5343915343915</v>
      </c>
      <c r="T10" s="20">
        <f>SUM(CALCULATION!KG5:KH5)</f>
        <v>34</v>
      </c>
      <c r="U10" s="21">
        <f t="shared" si="8"/>
        <v>79.0697674418605</v>
      </c>
      <c r="V10" s="20">
        <f>SUM(CALCULATION!KJ5:KK5)</f>
        <v>193</v>
      </c>
      <c r="W10" s="21">
        <f t="shared" si="9"/>
        <v>94.1463414634146</v>
      </c>
      <c r="X10" s="20">
        <f>SUM(CALCULATION!KM5:KN5)</f>
        <v>30</v>
      </c>
      <c r="Y10" s="21">
        <f t="shared" si="10"/>
        <v>90.9090909090909</v>
      </c>
    </row>
    <row r="11" ht="13" customHeight="1" spans="1:25">
      <c r="A11" s="13">
        <v>6</v>
      </c>
      <c r="B11" s="18">
        <v>6</v>
      </c>
      <c r="C11" s="22" t="s">
        <v>26</v>
      </c>
      <c r="D11" s="20">
        <f>SUM(CALCULATION!JI6:JJ6)</f>
        <v>197</v>
      </c>
      <c r="E11" s="21">
        <f t="shared" si="0"/>
        <v>93.3649289099526</v>
      </c>
      <c r="F11" s="20">
        <f>SUM(CALCULATION!JX6:JY6)</f>
        <v>101</v>
      </c>
      <c r="G11" s="21">
        <f t="shared" si="1"/>
        <v>83.4710743801653</v>
      </c>
      <c r="H11" s="20">
        <f>SUM(CALCULATION!JL6:JM6)</f>
        <v>161</v>
      </c>
      <c r="I11" s="21">
        <f t="shared" si="2"/>
        <v>92</v>
      </c>
      <c r="J11" s="20">
        <f>SUM(CALCULATION!JO6:JP6)</f>
        <v>53</v>
      </c>
      <c r="K11" s="21">
        <f t="shared" si="3"/>
        <v>91.3793103448276</v>
      </c>
      <c r="L11" s="20">
        <f>SUM(CALCULATION!JR6:JS6)</f>
        <v>225</v>
      </c>
      <c r="M11" s="21">
        <f t="shared" si="4"/>
        <v>92.2131147540984</v>
      </c>
      <c r="N11" s="20">
        <f>SUM(CALCULATION!JU6:JV6)</f>
        <v>197</v>
      </c>
      <c r="O11" s="21">
        <f t="shared" si="5"/>
        <v>93.8095238095238</v>
      </c>
      <c r="P11" s="20">
        <f>SUM(CALCULATION!KA6:KB6)</f>
        <v>82</v>
      </c>
      <c r="Q11" s="21">
        <f t="shared" si="6"/>
        <v>97.6190476190476</v>
      </c>
      <c r="R11" s="20">
        <f>SUM(CALCULATION!KD6:KE6)</f>
        <v>176</v>
      </c>
      <c r="S11" s="21">
        <f t="shared" si="7"/>
        <v>93.1216931216931</v>
      </c>
      <c r="T11" s="20">
        <f>SUM(CALCULATION!KG6:KH6)</f>
        <v>42</v>
      </c>
      <c r="U11" s="21">
        <f t="shared" si="8"/>
        <v>97.6744186046512</v>
      </c>
      <c r="V11" s="20">
        <f>SUM(CALCULATION!KJ6:KK6)</f>
        <v>183</v>
      </c>
      <c r="W11" s="21">
        <f t="shared" si="9"/>
        <v>89.2682926829268</v>
      </c>
      <c r="X11" s="20">
        <f>SUM(CALCULATION!KM6:KN6)</f>
        <v>31</v>
      </c>
      <c r="Y11" s="21">
        <f t="shared" si="10"/>
        <v>93.9393939393939</v>
      </c>
    </row>
    <row r="12" ht="13" customHeight="1" spans="1:25">
      <c r="A12" s="13">
        <v>7</v>
      </c>
      <c r="B12" s="18">
        <v>7</v>
      </c>
      <c r="C12" s="22" t="s">
        <v>28</v>
      </c>
      <c r="D12" s="20">
        <f>SUM(CALCULATION!JI7:JJ7)</f>
        <v>198</v>
      </c>
      <c r="E12" s="21">
        <f t="shared" si="0"/>
        <v>93.8388625592417</v>
      </c>
      <c r="F12" s="20">
        <f>SUM(CALCULATION!JX7:JY7)</f>
        <v>110</v>
      </c>
      <c r="G12" s="21">
        <f t="shared" si="1"/>
        <v>90.9090909090909</v>
      </c>
      <c r="H12" s="20">
        <f>SUM(CALCULATION!JL7:JM7)</f>
        <v>158</v>
      </c>
      <c r="I12" s="21">
        <f t="shared" si="2"/>
        <v>90.2857142857143</v>
      </c>
      <c r="J12" s="20">
        <f>SUM(CALCULATION!JO7:JP7)</f>
        <v>56</v>
      </c>
      <c r="K12" s="21">
        <f t="shared" si="3"/>
        <v>96.551724137931</v>
      </c>
      <c r="L12" s="20">
        <f>SUM(CALCULATION!JR7:JS7)</f>
        <v>232</v>
      </c>
      <c r="M12" s="21">
        <f t="shared" si="4"/>
        <v>95.0819672131148</v>
      </c>
      <c r="N12" s="20">
        <f>SUM(CALCULATION!JU7:JV7)</f>
        <v>199</v>
      </c>
      <c r="O12" s="21">
        <f t="shared" si="5"/>
        <v>94.7619047619048</v>
      </c>
      <c r="P12" s="20">
        <f>SUM(CALCULATION!KA7:KB7)</f>
        <v>84</v>
      </c>
      <c r="Q12" s="21">
        <f t="shared" si="6"/>
        <v>100</v>
      </c>
      <c r="R12" s="20">
        <f>SUM(CALCULATION!KD7:KE7)</f>
        <v>181</v>
      </c>
      <c r="S12" s="21">
        <f t="shared" si="7"/>
        <v>95.7671957671958</v>
      </c>
      <c r="T12" s="20">
        <f>SUM(CALCULATION!KG7:KH7)</f>
        <v>39</v>
      </c>
      <c r="U12" s="21">
        <f t="shared" si="8"/>
        <v>90.6976744186046</v>
      </c>
      <c r="V12" s="20">
        <f>SUM(CALCULATION!KJ7:KK7)</f>
        <v>183</v>
      </c>
      <c r="W12" s="21">
        <f t="shared" si="9"/>
        <v>89.2682926829268</v>
      </c>
      <c r="X12" s="20">
        <f>SUM(CALCULATION!KM7:KN7)</f>
        <v>31</v>
      </c>
      <c r="Y12" s="21">
        <f t="shared" si="10"/>
        <v>93.9393939393939</v>
      </c>
    </row>
    <row r="13" ht="13" customHeight="1" spans="1:25">
      <c r="A13" s="13">
        <v>8</v>
      </c>
      <c r="B13" s="18">
        <v>8</v>
      </c>
      <c r="C13" s="22" t="s">
        <v>29</v>
      </c>
      <c r="D13" s="20">
        <f>SUM(CALCULATION!JI8:JJ8)</f>
        <v>189</v>
      </c>
      <c r="E13" s="21">
        <f t="shared" si="0"/>
        <v>89.5734597156398</v>
      </c>
      <c r="F13" s="20">
        <f>SUM(CALCULATION!JX8:JY8)</f>
        <v>102</v>
      </c>
      <c r="G13" s="21">
        <f t="shared" si="1"/>
        <v>84.297520661157</v>
      </c>
      <c r="H13" s="20">
        <f>SUM(CALCULATION!JL8:JM8)</f>
        <v>159</v>
      </c>
      <c r="I13" s="21">
        <f t="shared" si="2"/>
        <v>90.8571428571429</v>
      </c>
      <c r="J13" s="20">
        <f>SUM(CALCULATION!JO8:JP8)</f>
        <v>51</v>
      </c>
      <c r="K13" s="21">
        <f t="shared" si="3"/>
        <v>87.9310344827586</v>
      </c>
      <c r="L13" s="20">
        <f>SUM(CALCULATION!JR8:JS8)</f>
        <v>197</v>
      </c>
      <c r="M13" s="21">
        <f t="shared" si="4"/>
        <v>80.7377049180328</v>
      </c>
      <c r="N13" s="20">
        <f>SUM(CALCULATION!JU8:JV8)</f>
        <v>183</v>
      </c>
      <c r="O13" s="21">
        <f t="shared" si="5"/>
        <v>87.1428571428571</v>
      </c>
      <c r="P13" s="20">
        <f>SUM(CALCULATION!KA8:KB8)</f>
        <v>76</v>
      </c>
      <c r="Q13" s="21">
        <f t="shared" si="6"/>
        <v>90.4761904761905</v>
      </c>
      <c r="R13" s="20">
        <f>SUM(CALCULATION!KD8:KE8)</f>
        <v>159</v>
      </c>
      <c r="S13" s="21">
        <f t="shared" si="7"/>
        <v>84.1269841269841</v>
      </c>
      <c r="T13" s="20">
        <f>SUM(CALCULATION!KG8:KH8)</f>
        <v>39</v>
      </c>
      <c r="U13" s="21">
        <f t="shared" si="8"/>
        <v>90.6976744186046</v>
      </c>
      <c r="V13" s="20">
        <f>SUM(CALCULATION!KJ8:KK8)</f>
        <v>173</v>
      </c>
      <c r="W13" s="21">
        <f t="shared" si="9"/>
        <v>84.390243902439</v>
      </c>
      <c r="X13" s="20">
        <f>SUM(CALCULATION!KM8:KN8)</f>
        <v>27</v>
      </c>
      <c r="Y13" s="21">
        <f t="shared" si="10"/>
        <v>81.8181818181818</v>
      </c>
    </row>
    <row r="14" ht="13" customHeight="1" spans="1:25">
      <c r="A14" s="13">
        <v>9</v>
      </c>
      <c r="B14" s="18">
        <v>9</v>
      </c>
      <c r="C14" s="22" t="s">
        <v>30</v>
      </c>
      <c r="D14" s="20">
        <f>SUM(CALCULATION!JI9:JJ9)</f>
        <v>180</v>
      </c>
      <c r="E14" s="21">
        <f t="shared" si="0"/>
        <v>85.3080568720379</v>
      </c>
      <c r="F14" s="20">
        <f>SUM(CALCULATION!JX9:JY9)</f>
        <v>110</v>
      </c>
      <c r="G14" s="21">
        <f t="shared" si="1"/>
        <v>90.9090909090909</v>
      </c>
      <c r="H14" s="20">
        <f>SUM(CALCULATION!JL9:JM9)</f>
        <v>148</v>
      </c>
      <c r="I14" s="21">
        <f t="shared" si="2"/>
        <v>84.5714285714286</v>
      </c>
      <c r="J14" s="20">
        <f>SUM(CALCULATION!JO9:JP9)</f>
        <v>47</v>
      </c>
      <c r="K14" s="21">
        <f t="shared" si="3"/>
        <v>81.0344827586207</v>
      </c>
      <c r="L14" s="20">
        <f>SUM(CALCULATION!JR9:JS9)</f>
        <v>220</v>
      </c>
      <c r="M14" s="21">
        <f t="shared" si="4"/>
        <v>90.1639344262295</v>
      </c>
      <c r="N14" s="20">
        <f>SUM(CALCULATION!JU9:JV9)</f>
        <v>195</v>
      </c>
      <c r="O14" s="21">
        <f t="shared" si="5"/>
        <v>92.8571428571429</v>
      </c>
      <c r="P14" s="20">
        <f>SUM(CALCULATION!KA9:KB9)</f>
        <v>74</v>
      </c>
      <c r="Q14" s="21">
        <f t="shared" si="6"/>
        <v>88.0952380952381</v>
      </c>
      <c r="R14" s="20">
        <f>SUM(CALCULATION!KD9:KE9)</f>
        <v>162</v>
      </c>
      <c r="S14" s="21">
        <f t="shared" si="7"/>
        <v>85.7142857142857</v>
      </c>
      <c r="T14" s="31">
        <f>SUM(CALCULATION!KG9:KH9)</f>
        <v>31</v>
      </c>
      <c r="U14" s="32">
        <f t="shared" si="8"/>
        <v>72.0930232558139</v>
      </c>
      <c r="V14" s="20">
        <f>SUM(CALCULATION!KJ9:KK9)</f>
        <v>180</v>
      </c>
      <c r="W14" s="21">
        <f t="shared" si="9"/>
        <v>87.8048780487805</v>
      </c>
      <c r="X14" s="20">
        <f>SUM(CALCULATION!KM9:KN9)</f>
        <v>28</v>
      </c>
      <c r="Y14" s="21">
        <f t="shared" si="10"/>
        <v>84.8484848484848</v>
      </c>
    </row>
    <row r="15" ht="13" customHeight="1" spans="1:25">
      <c r="A15" s="13">
        <v>10</v>
      </c>
      <c r="B15" s="18">
        <v>10</v>
      </c>
      <c r="C15" s="23" t="s">
        <v>31</v>
      </c>
      <c r="D15" s="20">
        <f>SUM(CALCULATION!JI10:JJ10)</f>
        <v>170</v>
      </c>
      <c r="E15" s="21">
        <f t="shared" si="0"/>
        <v>80.5687203791469</v>
      </c>
      <c r="F15" s="20">
        <f>SUM(CALCULATION!JX10:JY10)</f>
        <v>109</v>
      </c>
      <c r="G15" s="21">
        <f t="shared" si="1"/>
        <v>90.0826446280992</v>
      </c>
      <c r="H15" s="20">
        <f>SUM(CALCULATION!JL10:JM10)</f>
        <v>146</v>
      </c>
      <c r="I15" s="21">
        <f t="shared" si="2"/>
        <v>83.4285714285714</v>
      </c>
      <c r="J15" s="20">
        <f>SUM(CALCULATION!JO10:JP10)</f>
        <v>48</v>
      </c>
      <c r="K15" s="21">
        <f t="shared" si="3"/>
        <v>82.7586206896552</v>
      </c>
      <c r="L15" s="24">
        <f>SUM(CALCULATION!JR10:JS10)</f>
        <v>194</v>
      </c>
      <c r="M15" s="26">
        <f t="shared" si="4"/>
        <v>79.5081967213115</v>
      </c>
      <c r="N15" s="20">
        <f>SUM(CALCULATION!JU10:JV10)</f>
        <v>177</v>
      </c>
      <c r="O15" s="21">
        <f t="shared" si="5"/>
        <v>84.2857142857143</v>
      </c>
      <c r="P15" s="20">
        <f>SUM(CALCULATION!KA10:KB10)</f>
        <v>82</v>
      </c>
      <c r="Q15" s="21">
        <f t="shared" si="6"/>
        <v>97.6190476190476</v>
      </c>
      <c r="R15" s="24">
        <f>SUM(CALCULATION!KD10:KE10)</f>
        <v>147</v>
      </c>
      <c r="S15" s="26">
        <f t="shared" si="7"/>
        <v>77.7777777777778</v>
      </c>
      <c r="T15" s="31">
        <f>SUM(CALCULATION!KG10:KH10)</f>
        <v>34</v>
      </c>
      <c r="U15" s="32">
        <f t="shared" si="8"/>
        <v>79.0697674418605</v>
      </c>
      <c r="V15" s="24">
        <f>SUM(CALCULATION!KJ10:KK10)</f>
        <v>162</v>
      </c>
      <c r="W15" s="26">
        <f t="shared" si="9"/>
        <v>79.0243902439024</v>
      </c>
      <c r="X15" s="20">
        <f>SUM(CALCULATION!KM10:KN10)</f>
        <v>30</v>
      </c>
      <c r="Y15" s="21">
        <f t="shared" si="10"/>
        <v>90.9090909090909</v>
      </c>
    </row>
    <row r="16" ht="13" customHeight="1" spans="1:25">
      <c r="A16" s="13">
        <v>11</v>
      </c>
      <c r="B16" s="18">
        <v>11</v>
      </c>
      <c r="C16" s="22" t="s">
        <v>32</v>
      </c>
      <c r="D16" s="20">
        <f>SUM(CALCULATION!JI11:JJ11)</f>
        <v>187</v>
      </c>
      <c r="E16" s="21">
        <f t="shared" si="0"/>
        <v>88.6255924170616</v>
      </c>
      <c r="F16" s="20">
        <f>SUM(CALCULATION!JX11:JY11)</f>
        <v>100</v>
      </c>
      <c r="G16" s="21">
        <f t="shared" si="1"/>
        <v>82.6446280991736</v>
      </c>
      <c r="H16" s="20">
        <f>SUM(CALCULATION!JL11:JM11)</f>
        <v>150</v>
      </c>
      <c r="I16" s="21">
        <f t="shared" si="2"/>
        <v>85.7142857142857</v>
      </c>
      <c r="J16" s="20">
        <f>SUM(CALCULATION!JO11:JP11)</f>
        <v>52</v>
      </c>
      <c r="K16" s="21">
        <f t="shared" si="3"/>
        <v>89.6551724137931</v>
      </c>
      <c r="L16" s="20">
        <f>SUM(CALCULATION!JR11:JS11)</f>
        <v>210</v>
      </c>
      <c r="M16" s="21">
        <f t="shared" si="4"/>
        <v>86.0655737704918</v>
      </c>
      <c r="N16" s="20">
        <f>SUM(CALCULATION!JU11:JV11)</f>
        <v>188</v>
      </c>
      <c r="O16" s="21">
        <f t="shared" si="5"/>
        <v>89.5238095238095</v>
      </c>
      <c r="P16" s="20">
        <f>SUM(CALCULATION!KA11:KB11)</f>
        <v>78</v>
      </c>
      <c r="Q16" s="21">
        <f t="shared" si="6"/>
        <v>92.8571428571429</v>
      </c>
      <c r="R16" s="20">
        <f>SUM(CALCULATION!KD11:KE11)</f>
        <v>164</v>
      </c>
      <c r="S16" s="21">
        <f t="shared" si="7"/>
        <v>86.7724867724868</v>
      </c>
      <c r="T16" s="20">
        <f>SUM(CALCULATION!KG11:KH11)</f>
        <v>36</v>
      </c>
      <c r="U16" s="21">
        <f t="shared" si="8"/>
        <v>83.7209302325581</v>
      </c>
      <c r="V16" s="20">
        <f>SUM(CALCULATION!KJ11:KK11)</f>
        <v>168</v>
      </c>
      <c r="W16" s="21">
        <f t="shared" si="9"/>
        <v>81.9512195121951</v>
      </c>
      <c r="X16" s="20">
        <f>SUM(CALCULATION!KM11:KN11)</f>
        <v>31</v>
      </c>
      <c r="Y16" s="21">
        <f t="shared" si="10"/>
        <v>93.9393939393939</v>
      </c>
    </row>
    <row r="17" ht="13" customHeight="1" spans="1:25">
      <c r="A17" s="13">
        <v>12</v>
      </c>
      <c r="B17" s="18">
        <v>12</v>
      </c>
      <c r="C17" s="22" t="s">
        <v>33</v>
      </c>
      <c r="D17" s="20">
        <f>SUM(CALCULATION!JI12:JJ12)</f>
        <v>182</v>
      </c>
      <c r="E17" s="21">
        <f t="shared" si="0"/>
        <v>86.2559241706161</v>
      </c>
      <c r="F17" s="20">
        <f>SUM(CALCULATION!JX12:JY12)</f>
        <v>103</v>
      </c>
      <c r="G17" s="21">
        <f t="shared" si="1"/>
        <v>85.1239669421488</v>
      </c>
      <c r="H17" s="20">
        <f>SUM(CALCULATION!JL12:JM12)</f>
        <v>150</v>
      </c>
      <c r="I17" s="21">
        <f t="shared" si="2"/>
        <v>85.7142857142857</v>
      </c>
      <c r="J17" s="20">
        <f>SUM(CALCULATION!JO12:JP12)</f>
        <v>54</v>
      </c>
      <c r="K17" s="21">
        <f t="shared" si="3"/>
        <v>93.1034482758621</v>
      </c>
      <c r="L17" s="20">
        <f>SUM(CALCULATION!JR12:JS12)</f>
        <v>224</v>
      </c>
      <c r="M17" s="21">
        <f t="shared" si="4"/>
        <v>91.8032786885246</v>
      </c>
      <c r="N17" s="20">
        <f>SUM(CALCULATION!JU12:JV12)</f>
        <v>188</v>
      </c>
      <c r="O17" s="21">
        <f t="shared" si="5"/>
        <v>89.5238095238095</v>
      </c>
      <c r="P17" s="20">
        <f>SUM(CALCULATION!KA12:KB12)</f>
        <v>81</v>
      </c>
      <c r="Q17" s="21">
        <f t="shared" si="6"/>
        <v>96.4285714285714</v>
      </c>
      <c r="R17" s="20">
        <f>SUM(CALCULATION!KD12:KE12)</f>
        <v>165</v>
      </c>
      <c r="S17" s="21">
        <f t="shared" si="7"/>
        <v>87.3015873015873</v>
      </c>
      <c r="T17" s="20">
        <f>SUM(CALCULATION!KG12:KH12)</f>
        <v>36</v>
      </c>
      <c r="U17" s="21">
        <f t="shared" si="8"/>
        <v>83.7209302325581</v>
      </c>
      <c r="V17" s="20">
        <f>SUM(CALCULATION!KJ12:KK12)</f>
        <v>171</v>
      </c>
      <c r="W17" s="21">
        <f t="shared" si="9"/>
        <v>83.4146341463415</v>
      </c>
      <c r="X17" s="20">
        <f>SUM(CALCULATION!KM12:KN12)</f>
        <v>33</v>
      </c>
      <c r="Y17" s="21">
        <f t="shared" si="10"/>
        <v>100</v>
      </c>
    </row>
    <row r="18" ht="13" customHeight="1" spans="1:25">
      <c r="A18" s="13">
        <v>13</v>
      </c>
      <c r="B18" s="18">
        <v>13</v>
      </c>
      <c r="C18" s="22" t="s">
        <v>34</v>
      </c>
      <c r="D18" s="20">
        <f>SUM(CALCULATION!JI13:JJ13)</f>
        <v>177</v>
      </c>
      <c r="E18" s="21">
        <f t="shared" si="0"/>
        <v>83.8862559241706</v>
      </c>
      <c r="F18" s="20">
        <f>SUM(CALCULATION!JX13:JY13)</f>
        <v>103</v>
      </c>
      <c r="G18" s="21">
        <f t="shared" si="1"/>
        <v>85.1239669421488</v>
      </c>
      <c r="H18" s="20">
        <f>SUM(CALCULATION!JL13:JM13)</f>
        <v>152</v>
      </c>
      <c r="I18" s="21">
        <f t="shared" si="2"/>
        <v>86.8571428571429</v>
      </c>
      <c r="J18" s="20">
        <f>SUM(CALCULATION!JO13:JP13)</f>
        <v>53</v>
      </c>
      <c r="K18" s="21">
        <f t="shared" si="3"/>
        <v>91.3793103448276</v>
      </c>
      <c r="L18" s="20">
        <f>SUM(CALCULATION!JR13:JS13)</f>
        <v>194</v>
      </c>
      <c r="M18" s="21">
        <f t="shared" si="4"/>
        <v>79.5081967213115</v>
      </c>
      <c r="N18" s="20">
        <f>SUM(CALCULATION!JU13:JV13)</f>
        <v>178</v>
      </c>
      <c r="O18" s="21">
        <f t="shared" si="5"/>
        <v>84.7619047619048</v>
      </c>
      <c r="P18" s="20">
        <f>SUM(CALCULATION!KA13:KB13)</f>
        <v>74</v>
      </c>
      <c r="Q18" s="21">
        <f t="shared" si="6"/>
        <v>88.0952380952381</v>
      </c>
      <c r="R18" s="24">
        <f>SUM(CALCULATION!KD13:KE13)</f>
        <v>144</v>
      </c>
      <c r="S18" s="26">
        <f t="shared" si="7"/>
        <v>76.1904761904762</v>
      </c>
      <c r="T18" s="20">
        <f>SUM(CALCULATION!KG13:KH13)</f>
        <v>36</v>
      </c>
      <c r="U18" s="21">
        <f t="shared" si="8"/>
        <v>83.7209302325581</v>
      </c>
      <c r="V18" s="20">
        <f>SUM(CALCULATION!KJ13:KK13)</f>
        <v>165</v>
      </c>
      <c r="W18" s="21">
        <f t="shared" si="9"/>
        <v>80.4878048780488</v>
      </c>
      <c r="X18" s="20">
        <f>SUM(CALCULATION!KM13:KN13)</f>
        <v>29</v>
      </c>
      <c r="Y18" s="21">
        <f t="shared" si="10"/>
        <v>87.8787878787879</v>
      </c>
    </row>
    <row r="19" ht="13" customHeight="1" spans="1:25">
      <c r="A19" s="13">
        <v>14</v>
      </c>
      <c r="B19" s="18">
        <v>14</v>
      </c>
      <c r="C19" s="22" t="s">
        <v>35</v>
      </c>
      <c r="D19" s="20">
        <f>SUM(CALCULATION!JI14:JJ14)</f>
        <v>176</v>
      </c>
      <c r="E19" s="21">
        <f t="shared" si="0"/>
        <v>83.4123222748815</v>
      </c>
      <c r="F19" s="20">
        <f>SUM(CALCULATION!JX14:JY14)</f>
        <v>100</v>
      </c>
      <c r="G19" s="21">
        <f t="shared" si="1"/>
        <v>82.6446280991736</v>
      </c>
      <c r="H19" s="20">
        <f>SUM(CALCULATION!JL14:JM14)</f>
        <v>143</v>
      </c>
      <c r="I19" s="21">
        <f t="shared" si="2"/>
        <v>81.7142857142857</v>
      </c>
      <c r="J19" s="24">
        <f>SUM(CALCULATION!JO14:JP14)</f>
        <v>43</v>
      </c>
      <c r="K19" s="26">
        <f t="shared" si="3"/>
        <v>74.1379310344828</v>
      </c>
      <c r="L19" s="20">
        <f>SUM(CALCULATION!JR14:JS14)</f>
        <v>206</v>
      </c>
      <c r="M19" s="21">
        <f t="shared" si="4"/>
        <v>84.4262295081967</v>
      </c>
      <c r="N19" s="20">
        <f>SUM(CALCULATION!JU14:JV14)</f>
        <v>175</v>
      </c>
      <c r="O19" s="21">
        <f t="shared" si="5"/>
        <v>83.3333333333333</v>
      </c>
      <c r="P19" s="20">
        <f>SUM(CALCULATION!KA14:KB14)</f>
        <v>79</v>
      </c>
      <c r="Q19" s="21">
        <f t="shared" si="6"/>
        <v>94.0476190476191</v>
      </c>
      <c r="R19" s="20">
        <f>SUM(CALCULATION!KD14:KE14)</f>
        <v>152</v>
      </c>
      <c r="S19" s="21">
        <f t="shared" si="7"/>
        <v>80.4232804232804</v>
      </c>
      <c r="T19" s="20">
        <f>SUM(CALCULATION!KG14:KH14)</f>
        <v>34</v>
      </c>
      <c r="U19" s="21">
        <f t="shared" si="8"/>
        <v>79.0697674418605</v>
      </c>
      <c r="V19" s="20">
        <f>SUM(CALCULATION!KJ14:KK14)</f>
        <v>178</v>
      </c>
      <c r="W19" s="21">
        <f t="shared" si="9"/>
        <v>86.8292682926829</v>
      </c>
      <c r="X19" s="20">
        <f>SUM(CALCULATION!KM14:KN14)</f>
        <v>30</v>
      </c>
      <c r="Y19" s="21">
        <f t="shared" si="10"/>
        <v>90.9090909090909</v>
      </c>
    </row>
    <row r="20" ht="13" customHeight="1" spans="1:25">
      <c r="A20" s="13">
        <v>15</v>
      </c>
      <c r="B20" s="18">
        <v>15</v>
      </c>
      <c r="C20" s="22" t="s">
        <v>36</v>
      </c>
      <c r="D20" s="20">
        <f>SUM(CALCULATION!JI15:JJ15)</f>
        <v>193</v>
      </c>
      <c r="E20" s="21">
        <f t="shared" si="0"/>
        <v>91.4691943127962</v>
      </c>
      <c r="F20" s="20">
        <f>SUM(CALCULATION!JX15:JY15)</f>
        <v>107</v>
      </c>
      <c r="G20" s="21">
        <f t="shared" si="1"/>
        <v>88.4297520661157</v>
      </c>
      <c r="H20" s="20">
        <f>SUM(CALCULATION!JL15:JM15)</f>
        <v>148</v>
      </c>
      <c r="I20" s="21">
        <f t="shared" si="2"/>
        <v>84.5714285714286</v>
      </c>
      <c r="J20" s="20">
        <f>SUM(CALCULATION!JO15:JP15)</f>
        <v>55</v>
      </c>
      <c r="K20" s="21">
        <f t="shared" si="3"/>
        <v>94.8275862068966</v>
      </c>
      <c r="L20" s="20">
        <f>SUM(CALCULATION!JR15:JS15)</f>
        <v>206</v>
      </c>
      <c r="M20" s="21">
        <f t="shared" si="4"/>
        <v>84.4262295081967</v>
      </c>
      <c r="N20" s="20">
        <f>SUM(CALCULATION!JU15:JV15)</f>
        <v>192</v>
      </c>
      <c r="O20" s="21">
        <f t="shared" si="5"/>
        <v>91.4285714285714</v>
      </c>
      <c r="P20" s="20">
        <f>SUM(CALCULATION!KA15:KB15)</f>
        <v>78</v>
      </c>
      <c r="Q20" s="21">
        <f t="shared" si="6"/>
        <v>92.8571428571429</v>
      </c>
      <c r="R20" s="20">
        <f>SUM(CALCULATION!KD15:KE15)</f>
        <v>163</v>
      </c>
      <c r="S20" s="21">
        <f t="shared" si="7"/>
        <v>86.2433862433862</v>
      </c>
      <c r="T20" s="20">
        <f>SUM(CALCULATION!KG15:KH15)</f>
        <v>35</v>
      </c>
      <c r="U20" s="21">
        <f t="shared" si="8"/>
        <v>81.3953488372093</v>
      </c>
      <c r="V20" s="20">
        <f>SUM(CALCULATION!KJ15:KK15)</f>
        <v>186</v>
      </c>
      <c r="W20" s="21">
        <f t="shared" si="9"/>
        <v>90.7317073170732</v>
      </c>
      <c r="X20" s="20">
        <f>SUM(CALCULATION!KM15:KN15)</f>
        <v>29</v>
      </c>
      <c r="Y20" s="21">
        <f t="shared" si="10"/>
        <v>87.8787878787879</v>
      </c>
    </row>
    <row r="21" ht="13" customHeight="1" spans="1:25">
      <c r="A21" s="13">
        <v>16</v>
      </c>
      <c r="B21" s="18">
        <v>16</v>
      </c>
      <c r="C21" s="22" t="s">
        <v>37</v>
      </c>
      <c r="D21" s="20">
        <f>SUM(CALCULATION!JI16:JJ16)</f>
        <v>181</v>
      </c>
      <c r="E21" s="21">
        <f t="shared" si="0"/>
        <v>85.781990521327</v>
      </c>
      <c r="F21" s="20">
        <f>SUM(CALCULATION!JX16:JY16)</f>
        <v>107</v>
      </c>
      <c r="G21" s="21">
        <f t="shared" si="1"/>
        <v>88.4297520661157</v>
      </c>
      <c r="H21" s="20">
        <f>SUM(CALCULATION!JL16:JM16)</f>
        <v>154</v>
      </c>
      <c r="I21" s="21">
        <f t="shared" si="2"/>
        <v>88</v>
      </c>
      <c r="J21" s="20">
        <f>SUM(CALCULATION!JO16:JP16)</f>
        <v>55</v>
      </c>
      <c r="K21" s="21">
        <f t="shared" si="3"/>
        <v>94.8275862068966</v>
      </c>
      <c r="L21" s="20">
        <f>SUM(CALCULATION!JR16:JS16)</f>
        <v>197</v>
      </c>
      <c r="M21" s="21">
        <f t="shared" si="4"/>
        <v>80.7377049180328</v>
      </c>
      <c r="N21" s="20">
        <f>SUM(CALCULATION!JU16:JV16)</f>
        <v>184</v>
      </c>
      <c r="O21" s="21">
        <f t="shared" si="5"/>
        <v>87.6190476190476</v>
      </c>
      <c r="P21" s="20">
        <f>SUM(CALCULATION!KA16:KB16)</f>
        <v>81</v>
      </c>
      <c r="Q21" s="21">
        <f t="shared" si="6"/>
        <v>96.4285714285714</v>
      </c>
      <c r="R21" s="20">
        <f>SUM(CALCULATION!KD16:KE16)</f>
        <v>161</v>
      </c>
      <c r="S21" s="21">
        <f t="shared" si="7"/>
        <v>85.1851851851852</v>
      </c>
      <c r="T21" s="20">
        <f>SUM(CALCULATION!KG16:KH16)</f>
        <v>35</v>
      </c>
      <c r="U21" s="21">
        <f t="shared" si="8"/>
        <v>81.3953488372093</v>
      </c>
      <c r="V21" s="20">
        <f>SUM(CALCULATION!KJ16:KK16)</f>
        <v>169</v>
      </c>
      <c r="W21" s="21">
        <f t="shared" si="9"/>
        <v>82.4390243902439</v>
      </c>
      <c r="X21" s="20">
        <f>SUM(CALCULATION!KM16:KN16)</f>
        <v>29</v>
      </c>
      <c r="Y21" s="21">
        <f t="shared" si="10"/>
        <v>87.8787878787879</v>
      </c>
    </row>
    <row r="22" ht="13" customHeight="1" spans="1:25">
      <c r="A22" s="13">
        <v>17</v>
      </c>
      <c r="B22" s="18">
        <v>17</v>
      </c>
      <c r="C22" s="22" t="s">
        <v>38</v>
      </c>
      <c r="D22" s="20">
        <f>SUM(CALCULATION!JI17:JJ17)</f>
        <v>180</v>
      </c>
      <c r="E22" s="21">
        <f t="shared" si="0"/>
        <v>85.3080568720379</v>
      </c>
      <c r="F22" s="20">
        <f>SUM(CALCULATION!JX17:JY17)</f>
        <v>97</v>
      </c>
      <c r="G22" s="21">
        <f t="shared" si="1"/>
        <v>80.1652892561983</v>
      </c>
      <c r="H22" s="20">
        <f>SUM(CALCULATION!JL17:JM17)</f>
        <v>150</v>
      </c>
      <c r="I22" s="21">
        <f t="shared" si="2"/>
        <v>85.7142857142857</v>
      </c>
      <c r="J22" s="20">
        <f>SUM(CALCULATION!JO17:JP17)</f>
        <v>57</v>
      </c>
      <c r="K22" s="21">
        <f t="shared" si="3"/>
        <v>98.2758620689655</v>
      </c>
      <c r="L22" s="20">
        <f>SUM(CALCULATION!JR17:JS17)</f>
        <v>205</v>
      </c>
      <c r="M22" s="21">
        <f t="shared" si="4"/>
        <v>84.016393442623</v>
      </c>
      <c r="N22" s="20">
        <f>SUM(CALCULATION!JU17:JV17)</f>
        <v>169</v>
      </c>
      <c r="O22" s="21">
        <f t="shared" si="5"/>
        <v>80.4761904761905</v>
      </c>
      <c r="P22" s="20">
        <f>SUM(CALCULATION!KA17:KB17)</f>
        <v>80</v>
      </c>
      <c r="Q22" s="21">
        <f t="shared" si="6"/>
        <v>95.2380952380952</v>
      </c>
      <c r="R22" s="20">
        <f>SUM(CALCULATION!KD17:KE17)</f>
        <v>153</v>
      </c>
      <c r="S22" s="21">
        <f t="shared" si="7"/>
        <v>80.9523809523809</v>
      </c>
      <c r="T22" s="20">
        <f>SUM(CALCULATION!KG17:KH17)</f>
        <v>35</v>
      </c>
      <c r="U22" s="21">
        <f t="shared" si="8"/>
        <v>81.3953488372093</v>
      </c>
      <c r="V22" s="20">
        <f>SUM(CALCULATION!KJ17:KK17)</f>
        <v>164</v>
      </c>
      <c r="W22" s="21">
        <f t="shared" si="9"/>
        <v>80</v>
      </c>
      <c r="X22" s="20">
        <f>SUM(CALCULATION!KM17:KN17)</f>
        <v>32</v>
      </c>
      <c r="Y22" s="21">
        <f t="shared" si="10"/>
        <v>96.969696969697</v>
      </c>
    </row>
    <row r="23" ht="13" customHeight="1" spans="1:25">
      <c r="A23" s="13">
        <v>18</v>
      </c>
      <c r="B23" s="18">
        <v>18</v>
      </c>
      <c r="C23" s="22" t="s">
        <v>39</v>
      </c>
      <c r="D23" s="20">
        <f>SUM(CALCULATION!JI18:JJ18)</f>
        <v>182</v>
      </c>
      <c r="E23" s="21">
        <f t="shared" si="0"/>
        <v>86.2559241706161</v>
      </c>
      <c r="F23" s="20">
        <f>SUM(CALCULATION!JX18:JY18)</f>
        <v>107</v>
      </c>
      <c r="G23" s="21">
        <f t="shared" si="1"/>
        <v>88.4297520661157</v>
      </c>
      <c r="H23" s="20">
        <f>SUM(CALCULATION!JL18:JM18)</f>
        <v>150</v>
      </c>
      <c r="I23" s="21">
        <f t="shared" si="2"/>
        <v>85.7142857142857</v>
      </c>
      <c r="J23" s="20">
        <f>SUM(CALCULATION!JO18:JP18)</f>
        <v>52</v>
      </c>
      <c r="K23" s="21">
        <f t="shared" si="3"/>
        <v>89.6551724137931</v>
      </c>
      <c r="L23" s="20">
        <f>SUM(CALCULATION!JR18:JS18)</f>
        <v>220</v>
      </c>
      <c r="M23" s="21">
        <f t="shared" si="4"/>
        <v>90.1639344262295</v>
      </c>
      <c r="N23" s="20">
        <f>SUM(CALCULATION!JU18:JV18)</f>
        <v>194</v>
      </c>
      <c r="O23" s="21">
        <f t="shared" si="5"/>
        <v>92.3809523809524</v>
      </c>
      <c r="P23" s="20">
        <f>SUM(CALCULATION!KA18:KB18)</f>
        <v>78</v>
      </c>
      <c r="Q23" s="21">
        <f t="shared" si="6"/>
        <v>92.8571428571429</v>
      </c>
      <c r="R23" s="20">
        <f>SUM(CALCULATION!KD18:KE18)</f>
        <v>164</v>
      </c>
      <c r="S23" s="21">
        <f t="shared" si="7"/>
        <v>86.7724867724868</v>
      </c>
      <c r="T23" s="20">
        <f>SUM(CALCULATION!KG18:KH18)</f>
        <v>34</v>
      </c>
      <c r="U23" s="21">
        <f t="shared" si="8"/>
        <v>79.0697674418605</v>
      </c>
      <c r="V23" s="20">
        <f>SUM(CALCULATION!KJ18:KK18)</f>
        <v>176</v>
      </c>
      <c r="W23" s="21">
        <f t="shared" si="9"/>
        <v>85.8536585365854</v>
      </c>
      <c r="X23" s="38">
        <f>SUM(CALCULATION!KM18:KN18)</f>
        <v>26</v>
      </c>
      <c r="Y23" s="39">
        <f t="shared" si="10"/>
        <v>78.7878787878788</v>
      </c>
    </row>
    <row r="24" ht="13" customHeight="1" spans="1:25">
      <c r="A24" s="13">
        <v>19</v>
      </c>
      <c r="B24" s="18">
        <v>19</v>
      </c>
      <c r="C24" s="22" t="s">
        <v>40</v>
      </c>
      <c r="D24" s="20">
        <f>SUM(CALCULATION!JI19:JJ19)</f>
        <v>167</v>
      </c>
      <c r="E24" s="21">
        <f t="shared" si="0"/>
        <v>79.1469194312796</v>
      </c>
      <c r="F24" s="20">
        <f>SUM(CALCULATION!JX19:JY19)</f>
        <v>95</v>
      </c>
      <c r="G24" s="21">
        <f t="shared" si="1"/>
        <v>78.5123966942149</v>
      </c>
      <c r="H24" s="20">
        <f>SUM(CALCULATION!JL19:JM19)</f>
        <v>142</v>
      </c>
      <c r="I24" s="21">
        <f t="shared" si="2"/>
        <v>81.1428571428571</v>
      </c>
      <c r="J24" s="20">
        <f>SUM(CALCULATION!JO19:JP19)</f>
        <v>51</v>
      </c>
      <c r="K24" s="21">
        <f t="shared" si="3"/>
        <v>87.9310344827586</v>
      </c>
      <c r="L24" s="20">
        <f>SUM(CALCULATION!JR19:JS19)</f>
        <v>191</v>
      </c>
      <c r="M24" s="21">
        <f t="shared" si="4"/>
        <v>78.2786885245902</v>
      </c>
      <c r="N24" s="20">
        <f>SUM(CALCULATION!JU19:JV19)</f>
        <v>175</v>
      </c>
      <c r="O24" s="21">
        <f t="shared" si="5"/>
        <v>83.3333333333333</v>
      </c>
      <c r="P24" s="20">
        <f>SUM(CALCULATION!KA19:KB19)</f>
        <v>76</v>
      </c>
      <c r="Q24" s="21">
        <f t="shared" si="6"/>
        <v>90.4761904761905</v>
      </c>
      <c r="R24" s="38">
        <f>SUM(CALCULATION!KD19:KE19)</f>
        <v>156</v>
      </c>
      <c r="S24" s="39">
        <f t="shared" si="7"/>
        <v>82.5396825396825</v>
      </c>
      <c r="T24" s="24">
        <f>SUM(CALCULATION!KG19:KH19)</f>
        <v>31</v>
      </c>
      <c r="U24" s="26">
        <f t="shared" si="8"/>
        <v>72.0930232558139</v>
      </c>
      <c r="V24" s="24">
        <f>SUM(CALCULATION!KJ19:KK19)</f>
        <v>157</v>
      </c>
      <c r="W24" s="26">
        <f t="shared" si="9"/>
        <v>76.5853658536585</v>
      </c>
      <c r="X24" s="20">
        <f>SUM(CALCULATION!KM19:KN19)</f>
        <v>27</v>
      </c>
      <c r="Y24" s="21">
        <f t="shared" si="10"/>
        <v>81.8181818181818</v>
      </c>
    </row>
    <row r="25" ht="13" customHeight="1" spans="1:25">
      <c r="A25" s="13">
        <v>20</v>
      </c>
      <c r="B25" s="18">
        <v>20</v>
      </c>
      <c r="C25" s="23" t="s">
        <v>41</v>
      </c>
      <c r="D25" s="20">
        <f>SUM(CALCULATION!JI20:JJ20)</f>
        <v>139</v>
      </c>
      <c r="E25" s="21">
        <f t="shared" si="0"/>
        <v>65.8767772511848</v>
      </c>
      <c r="F25" s="20">
        <f>SUM(CALCULATION!JX20:JY20)</f>
        <v>101</v>
      </c>
      <c r="G25" s="21">
        <f t="shared" si="1"/>
        <v>83.4710743801653</v>
      </c>
      <c r="H25" s="24">
        <f>SUM(CALCULATION!JL20:JM20)</f>
        <v>136</v>
      </c>
      <c r="I25" s="26">
        <f t="shared" si="2"/>
        <v>77.7142857142857</v>
      </c>
      <c r="J25" s="24">
        <f>SUM(CALCULATION!JO20:JP20)</f>
        <v>45</v>
      </c>
      <c r="K25" s="26">
        <f t="shared" si="3"/>
        <v>77.5862068965517</v>
      </c>
      <c r="L25" s="24">
        <f>SUM(CALCULATION!JR20:JS20)</f>
        <v>180</v>
      </c>
      <c r="M25" s="26">
        <f t="shared" si="4"/>
        <v>73.7704918032787</v>
      </c>
      <c r="N25" s="20">
        <f>SUM(CALCULATION!JU20:JV20)</f>
        <v>179</v>
      </c>
      <c r="O25" s="21">
        <f t="shared" si="5"/>
        <v>85.2380952380952</v>
      </c>
      <c r="P25" s="20">
        <f>SUM(CALCULATION!KA20:KB20)</f>
        <v>74</v>
      </c>
      <c r="Q25" s="21">
        <f t="shared" si="6"/>
        <v>88.0952380952381</v>
      </c>
      <c r="R25" s="24">
        <f>SUM(CALCULATION!KD20:KE20)</f>
        <v>139</v>
      </c>
      <c r="S25" s="26">
        <f t="shared" si="7"/>
        <v>73.5449735449735</v>
      </c>
      <c r="T25" s="24">
        <f>SUM(CALCULATION!KG20:KH20)</f>
        <v>32</v>
      </c>
      <c r="U25" s="26">
        <f t="shared" si="8"/>
        <v>74.4186046511628</v>
      </c>
      <c r="V25" s="24">
        <f>SUM(CALCULATION!KJ20:KK20)</f>
        <v>147</v>
      </c>
      <c r="W25" s="26">
        <f t="shared" si="9"/>
        <v>71.7073170731707</v>
      </c>
      <c r="X25" s="24">
        <f>SUM(CALCULATION!KM20:KN20)</f>
        <v>24</v>
      </c>
      <c r="Y25" s="26">
        <f t="shared" si="10"/>
        <v>72.7272727272727</v>
      </c>
    </row>
    <row r="26" ht="13" customHeight="1" spans="1:25">
      <c r="A26" s="13">
        <v>21</v>
      </c>
      <c r="B26" s="18">
        <v>21</v>
      </c>
      <c r="C26" s="22" t="s">
        <v>42</v>
      </c>
      <c r="D26" s="20">
        <f>SUM(CALCULATION!JI21:JJ21)</f>
        <v>188</v>
      </c>
      <c r="E26" s="21">
        <f t="shared" si="0"/>
        <v>89.0995260663507</v>
      </c>
      <c r="F26" s="20">
        <f>SUM(CALCULATION!JX21:JY21)</f>
        <v>112</v>
      </c>
      <c r="G26" s="21">
        <f t="shared" ref="G26:G35" si="11">F26/118*100</f>
        <v>94.9152542372881</v>
      </c>
      <c r="H26" s="20">
        <f>SUM(CALCULATION!JL21:JM21)</f>
        <v>155</v>
      </c>
      <c r="I26" s="21">
        <f t="shared" si="2"/>
        <v>88.5714285714286</v>
      </c>
      <c r="J26" s="20">
        <f>SUM(CALCULATION!JO21:JP21)</f>
        <v>56</v>
      </c>
      <c r="K26" s="21">
        <f t="shared" si="3"/>
        <v>96.551724137931</v>
      </c>
      <c r="L26" s="20">
        <f>SUM(CALCULATION!JR21:JS21)</f>
        <v>210</v>
      </c>
      <c r="M26" s="21">
        <f t="shared" si="4"/>
        <v>86.0655737704918</v>
      </c>
      <c r="N26" s="20">
        <f>SUM(CALCULATION!JU21:JV21)</f>
        <v>192</v>
      </c>
      <c r="O26" s="21">
        <f t="shared" si="5"/>
        <v>91.4285714285714</v>
      </c>
      <c r="P26" s="20">
        <f>SUM(CALCULATION!KA21:KB21)</f>
        <v>76</v>
      </c>
      <c r="Q26" s="21">
        <f t="shared" ref="Q26:Q35" si="12">P26/78*100</f>
        <v>97.4358974358974</v>
      </c>
      <c r="R26" s="20">
        <f>SUM(CALCULATION!KD21:KE21)</f>
        <v>164</v>
      </c>
      <c r="S26" s="21">
        <f t="shared" si="7"/>
        <v>86.7724867724868</v>
      </c>
      <c r="T26" s="20">
        <f>SUM(CALCULATION!KG21:KH21)</f>
        <v>37</v>
      </c>
      <c r="U26" s="21">
        <f t="shared" si="8"/>
        <v>86.046511627907</v>
      </c>
      <c r="V26" s="20">
        <f>SUM(CALCULATION!KJ21:KK21)</f>
        <v>177</v>
      </c>
      <c r="W26" s="21">
        <f t="shared" si="9"/>
        <v>86.3414634146341</v>
      </c>
      <c r="X26" s="24">
        <f>SUM(CALCULATION!KM21:KN21)</f>
        <v>27</v>
      </c>
      <c r="Y26" s="26">
        <f t="shared" ref="Y26:Y45" si="13">X26/36*100</f>
        <v>75</v>
      </c>
    </row>
    <row r="27" ht="13" customHeight="1" spans="1:25">
      <c r="A27" s="13">
        <v>22</v>
      </c>
      <c r="B27" s="18">
        <v>22</v>
      </c>
      <c r="C27" s="22" t="s">
        <v>43</v>
      </c>
      <c r="D27" s="20">
        <f>SUM(CALCULATION!JI22:JJ22)</f>
        <v>171</v>
      </c>
      <c r="E27" s="21">
        <f t="shared" si="0"/>
        <v>81.042654028436</v>
      </c>
      <c r="F27" s="20">
        <f>SUM(CALCULATION!JX22:JY22)</f>
        <v>107</v>
      </c>
      <c r="G27" s="21">
        <f t="shared" si="11"/>
        <v>90.6779661016949</v>
      </c>
      <c r="H27" s="20">
        <f>SUM(CALCULATION!JL22:JM22)</f>
        <v>155</v>
      </c>
      <c r="I27" s="21">
        <f t="shared" si="2"/>
        <v>88.5714285714286</v>
      </c>
      <c r="J27" s="20">
        <f>SUM(CALCULATION!JO22:JP22)</f>
        <v>53</v>
      </c>
      <c r="K27" s="21">
        <f t="shared" si="3"/>
        <v>91.3793103448276</v>
      </c>
      <c r="L27" s="20">
        <f>SUM(CALCULATION!JR22:JS22)</f>
        <v>198</v>
      </c>
      <c r="M27" s="21">
        <f t="shared" si="4"/>
        <v>81.1475409836066</v>
      </c>
      <c r="N27" s="20">
        <f>SUM(CALCULATION!JU22:JV22)</f>
        <v>195</v>
      </c>
      <c r="O27" s="21">
        <f t="shared" si="5"/>
        <v>92.8571428571429</v>
      </c>
      <c r="P27" s="20">
        <f>SUM(CALCULATION!KA22:KB22)</f>
        <v>75</v>
      </c>
      <c r="Q27" s="21">
        <f t="shared" si="12"/>
        <v>96.1538461538462</v>
      </c>
      <c r="R27" s="20">
        <f>SUM(CALCULATION!KD22:KE22)</f>
        <v>171</v>
      </c>
      <c r="S27" s="21">
        <f t="shared" si="7"/>
        <v>90.4761904761905</v>
      </c>
      <c r="T27" s="20">
        <f>SUM(CALCULATION!KG22:KH22)</f>
        <v>37</v>
      </c>
      <c r="U27" s="21">
        <f t="shared" si="8"/>
        <v>86.046511627907</v>
      </c>
      <c r="V27" s="24">
        <f>SUM(CALCULATION!KJ22:KK22)</f>
        <v>159</v>
      </c>
      <c r="W27" s="26">
        <f t="shared" si="9"/>
        <v>77.5609756097561</v>
      </c>
      <c r="X27" s="24">
        <f>SUM(CALCULATION!KM22:KN22)</f>
        <v>25</v>
      </c>
      <c r="Y27" s="26">
        <f t="shared" si="13"/>
        <v>69.4444444444444</v>
      </c>
    </row>
    <row r="28" ht="13" customHeight="1" spans="1:25">
      <c r="A28" s="13">
        <v>23</v>
      </c>
      <c r="B28" s="18">
        <v>23</v>
      </c>
      <c r="C28" s="25" t="s">
        <v>44</v>
      </c>
      <c r="D28" s="24">
        <f>SUM(CALCULATION!JI23:JJ23)</f>
        <v>129</v>
      </c>
      <c r="E28" s="26">
        <f t="shared" si="0"/>
        <v>61.1374407582938</v>
      </c>
      <c r="F28" s="24">
        <f>SUM(CALCULATION!JX23:JY23)</f>
        <v>84</v>
      </c>
      <c r="G28" s="26">
        <f t="shared" si="11"/>
        <v>71.1864406779661</v>
      </c>
      <c r="H28" s="24">
        <f>SUM(CALCULATION!JL23:JM23)</f>
        <v>120</v>
      </c>
      <c r="I28" s="26">
        <f t="shared" si="2"/>
        <v>68.5714285714286</v>
      </c>
      <c r="J28" s="24">
        <f>SUM(CALCULATION!JO23:JP23)</f>
        <v>43</v>
      </c>
      <c r="K28" s="26">
        <f t="shared" si="3"/>
        <v>74.1379310344828</v>
      </c>
      <c r="L28" s="24">
        <f>SUM(CALCULATION!JR23:JS23)</f>
        <v>138</v>
      </c>
      <c r="M28" s="26">
        <f t="shared" si="4"/>
        <v>56.5573770491803</v>
      </c>
      <c r="N28" s="24">
        <f>SUM(CALCULATION!JU23:JV23)</f>
        <v>132</v>
      </c>
      <c r="O28" s="26">
        <f t="shared" si="5"/>
        <v>62.8571428571429</v>
      </c>
      <c r="P28" s="24">
        <f>SUM(CALCULATION!KA23:KB23)</f>
        <v>61</v>
      </c>
      <c r="Q28" s="26">
        <f t="shared" si="12"/>
        <v>78.2051282051282</v>
      </c>
      <c r="R28" s="24">
        <f>SUM(CALCULATION!KD23:KE23)</f>
        <v>112</v>
      </c>
      <c r="S28" s="26">
        <f t="shared" si="7"/>
        <v>59.2592592592593</v>
      </c>
      <c r="T28" s="24">
        <f>SUM(CALCULATION!KG23:KH23)</f>
        <v>28</v>
      </c>
      <c r="U28" s="26">
        <f t="shared" si="8"/>
        <v>65.1162790697674</v>
      </c>
      <c r="V28" s="24">
        <f>SUM(CALCULATION!KJ23:KK23)</f>
        <v>138</v>
      </c>
      <c r="W28" s="26">
        <f t="shared" si="9"/>
        <v>67.3170731707317</v>
      </c>
      <c r="X28" s="24">
        <f>SUM(CALCULATION!KM23:KN23)</f>
        <v>26</v>
      </c>
      <c r="Y28" s="26">
        <f t="shared" si="13"/>
        <v>72.2222222222222</v>
      </c>
    </row>
    <row r="29" ht="13" customHeight="1" spans="1:25">
      <c r="A29" s="13">
        <v>24</v>
      </c>
      <c r="B29" s="18">
        <v>24</v>
      </c>
      <c r="C29" s="22" t="s">
        <v>45</v>
      </c>
      <c r="D29" s="20">
        <f>SUM(CALCULATION!JI24:JJ24)</f>
        <v>168</v>
      </c>
      <c r="E29" s="21">
        <f t="shared" si="0"/>
        <v>79.6208530805687</v>
      </c>
      <c r="F29" s="20">
        <f>SUM(CALCULATION!JX24:JY24)</f>
        <v>107</v>
      </c>
      <c r="G29" s="21">
        <f t="shared" si="11"/>
        <v>90.6779661016949</v>
      </c>
      <c r="H29" s="20">
        <f>SUM(CALCULATION!JL24:JM24)</f>
        <v>152</v>
      </c>
      <c r="I29" s="21">
        <f t="shared" si="2"/>
        <v>86.8571428571429</v>
      </c>
      <c r="J29" s="20">
        <f>SUM(CALCULATION!JO24:JP24)</f>
        <v>55</v>
      </c>
      <c r="K29" s="21">
        <f t="shared" si="3"/>
        <v>94.8275862068966</v>
      </c>
      <c r="L29" s="20">
        <f>SUM(CALCULATION!JR24:JS24)</f>
        <v>209</v>
      </c>
      <c r="M29" s="21">
        <f t="shared" si="4"/>
        <v>85.655737704918</v>
      </c>
      <c r="N29" s="20">
        <f>SUM(CALCULATION!JU24:JV24)</f>
        <v>180</v>
      </c>
      <c r="O29" s="21">
        <f t="shared" si="5"/>
        <v>85.7142857142857</v>
      </c>
      <c r="P29" s="20">
        <f>SUM(CALCULATION!KA24:KB24)</f>
        <v>72</v>
      </c>
      <c r="Q29" s="21">
        <f t="shared" si="12"/>
        <v>92.3076923076923</v>
      </c>
      <c r="R29" s="20">
        <f>SUM(CALCULATION!KD24:KE24)</f>
        <v>161</v>
      </c>
      <c r="S29" s="21">
        <f t="shared" si="7"/>
        <v>85.1851851851852</v>
      </c>
      <c r="T29" s="20">
        <f>SUM(CALCULATION!KG24:KH24)</f>
        <v>30</v>
      </c>
      <c r="U29" s="21">
        <f t="shared" si="8"/>
        <v>69.7674418604651</v>
      </c>
      <c r="V29" s="20">
        <f>SUM(CALCULATION!KJ24:KK24)</f>
        <v>160</v>
      </c>
      <c r="W29" s="21">
        <f t="shared" si="9"/>
        <v>78.0487804878049</v>
      </c>
      <c r="X29" s="20">
        <f>SUM(CALCULATION!KM24:KN24)</f>
        <v>31</v>
      </c>
      <c r="Y29" s="21">
        <f t="shared" si="13"/>
        <v>86.1111111111111</v>
      </c>
    </row>
    <row r="30" ht="12" customHeight="1" spans="1:25">
      <c r="A30" s="13">
        <v>25</v>
      </c>
      <c r="B30" s="18">
        <v>25</v>
      </c>
      <c r="C30" s="27" t="s">
        <v>46</v>
      </c>
      <c r="D30" s="24">
        <f>SUM(CALCULATION!JI25:JJ25)</f>
        <v>152</v>
      </c>
      <c r="E30" s="26">
        <f t="shared" si="0"/>
        <v>72.0379146919431</v>
      </c>
      <c r="F30" s="24">
        <f>SUM(CALCULATION!JX25:JY25)</f>
        <v>85</v>
      </c>
      <c r="G30" s="26">
        <f t="shared" si="11"/>
        <v>72.0338983050847</v>
      </c>
      <c r="H30" s="24">
        <f>SUM(CALCULATION!JL25:JM25)</f>
        <v>124</v>
      </c>
      <c r="I30" s="26">
        <f t="shared" si="2"/>
        <v>70.8571428571428</v>
      </c>
      <c r="J30" s="24">
        <f>SUM(CALCULATION!JO25:JP25)</f>
        <v>42</v>
      </c>
      <c r="K30" s="26">
        <f t="shared" si="3"/>
        <v>72.4137931034483</v>
      </c>
      <c r="L30" s="24">
        <f>SUM(CALCULATION!JR25:JS25)</f>
        <v>168</v>
      </c>
      <c r="M30" s="26">
        <f t="shared" si="4"/>
        <v>68.8524590163934</v>
      </c>
      <c r="N30" s="24">
        <f>SUM(CALCULATION!JU25:JV25)</f>
        <v>148</v>
      </c>
      <c r="O30" s="26">
        <f t="shared" si="5"/>
        <v>70.4761904761905</v>
      </c>
      <c r="P30" s="20">
        <f>SUM(CALCULATION!KA25:KB25)</f>
        <v>67</v>
      </c>
      <c r="Q30" s="21">
        <f t="shared" si="12"/>
        <v>85.8974358974359</v>
      </c>
      <c r="R30" s="24">
        <f>SUM(CALCULATION!KD25:KE25)</f>
        <v>140</v>
      </c>
      <c r="S30" s="26">
        <f t="shared" si="7"/>
        <v>74.0740740740741</v>
      </c>
      <c r="T30" s="24">
        <f>SUM(CALCULATION!KG25:KH25)</f>
        <v>28</v>
      </c>
      <c r="U30" s="26">
        <f t="shared" si="8"/>
        <v>65.1162790697674</v>
      </c>
      <c r="V30" s="24">
        <f>SUM(CALCULATION!KJ25:KK25)</f>
        <v>114</v>
      </c>
      <c r="W30" s="26">
        <f t="shared" si="9"/>
        <v>55.609756097561</v>
      </c>
      <c r="X30" s="24">
        <f>SUM(CALCULATION!KM25:KN25)</f>
        <v>27</v>
      </c>
      <c r="Y30" s="26">
        <f t="shared" si="13"/>
        <v>75</v>
      </c>
    </row>
    <row r="31" ht="13" customHeight="1" spans="1:25">
      <c r="A31" s="13">
        <v>26</v>
      </c>
      <c r="B31" s="18">
        <v>26</v>
      </c>
      <c r="C31" s="28" t="s">
        <v>47</v>
      </c>
      <c r="D31" s="20">
        <f>SUM(CALCULATION!JI26:JJ26)</f>
        <v>145</v>
      </c>
      <c r="E31" s="21">
        <f t="shared" si="0"/>
        <v>68.7203791469194</v>
      </c>
      <c r="F31" s="20">
        <f>SUM(CALCULATION!JX26:JY26)</f>
        <v>107</v>
      </c>
      <c r="G31" s="21">
        <f t="shared" si="11"/>
        <v>90.6779661016949</v>
      </c>
      <c r="H31" s="24">
        <f>SUM(CALCULATION!JL26:JM26)</f>
        <v>123</v>
      </c>
      <c r="I31" s="26">
        <f t="shared" si="2"/>
        <v>70.2857142857143</v>
      </c>
      <c r="J31" s="24">
        <f>SUM(CALCULATION!JO26:JP26)</f>
        <v>45</v>
      </c>
      <c r="K31" s="26">
        <f t="shared" si="3"/>
        <v>77.5862068965517</v>
      </c>
      <c r="L31" s="24">
        <f>SUM(CALCULATION!JR26:JS26)</f>
        <v>181</v>
      </c>
      <c r="M31" s="26">
        <f t="shared" si="4"/>
        <v>74.1803278688525</v>
      </c>
      <c r="N31" s="24">
        <f>SUM(CALCULATION!JU26:JV26)</f>
        <v>157</v>
      </c>
      <c r="O31" s="26">
        <f t="shared" si="5"/>
        <v>74.7619047619048</v>
      </c>
      <c r="P31" s="20">
        <f>SUM(CALCULATION!KA26:KB26)</f>
        <v>74</v>
      </c>
      <c r="Q31" s="21">
        <f t="shared" si="12"/>
        <v>94.8717948717949</v>
      </c>
      <c r="R31" s="24">
        <f>SUM(CALCULATION!KD26:KE26)</f>
        <v>133</v>
      </c>
      <c r="S31" s="26">
        <f t="shared" si="7"/>
        <v>70.3703703703704</v>
      </c>
      <c r="T31" s="24">
        <f>SUM(CALCULATION!KG26:KH26)</f>
        <v>28</v>
      </c>
      <c r="U31" s="26">
        <f t="shared" si="8"/>
        <v>65.1162790697674</v>
      </c>
      <c r="V31" s="24">
        <f>SUM(CALCULATION!KJ26:KK26)</f>
        <v>151</v>
      </c>
      <c r="W31" s="26">
        <f t="shared" si="9"/>
        <v>73.6585365853659</v>
      </c>
      <c r="X31" s="38">
        <f>SUM(CALCULATION!KM26:KN26)</f>
        <v>30</v>
      </c>
      <c r="Y31" s="39">
        <f t="shared" si="13"/>
        <v>83.3333333333333</v>
      </c>
    </row>
    <row r="32" ht="13" customHeight="1" spans="1:25">
      <c r="A32" s="13">
        <v>27</v>
      </c>
      <c r="B32" s="18">
        <v>27</v>
      </c>
      <c r="C32" s="19" t="s">
        <v>48</v>
      </c>
      <c r="D32" s="20">
        <f>SUM(CALCULATION!JI27:JJ27)</f>
        <v>169</v>
      </c>
      <c r="E32" s="21">
        <f t="shared" si="0"/>
        <v>80.0947867298578</v>
      </c>
      <c r="F32" s="20">
        <f>SUM(CALCULATION!JX27:JY27)</f>
        <v>112</v>
      </c>
      <c r="G32" s="21">
        <f t="shared" si="11"/>
        <v>94.9152542372881</v>
      </c>
      <c r="H32" s="24">
        <f>SUM(CALCULATION!JL27:JM27)</f>
        <v>131</v>
      </c>
      <c r="I32" s="26">
        <f t="shared" si="2"/>
        <v>74.8571428571429</v>
      </c>
      <c r="J32" s="24">
        <f>SUM(CALCULATION!JO27:JP27)</f>
        <v>46</v>
      </c>
      <c r="K32" s="26">
        <f t="shared" si="3"/>
        <v>79.3103448275862</v>
      </c>
      <c r="L32" s="24">
        <f>SUM(CALCULATION!JR27:JS27)</f>
        <v>189</v>
      </c>
      <c r="M32" s="26">
        <f t="shared" si="4"/>
        <v>77.4590163934426</v>
      </c>
      <c r="N32" s="20">
        <f>SUM(CALCULATION!JU27:JV27)</f>
        <v>177</v>
      </c>
      <c r="O32" s="21">
        <f t="shared" si="5"/>
        <v>84.2857142857143</v>
      </c>
      <c r="P32" s="20">
        <f>SUM(CALCULATION!KA27:KB27)</f>
        <v>74</v>
      </c>
      <c r="Q32" s="21">
        <f t="shared" si="12"/>
        <v>94.8717948717949</v>
      </c>
      <c r="R32" s="20">
        <f>SUM(CALCULATION!KD27:KE27)</f>
        <v>154</v>
      </c>
      <c r="S32" s="21">
        <f t="shared" si="7"/>
        <v>81.4814814814815</v>
      </c>
      <c r="T32" s="24">
        <f>SUM(CALCULATION!KG27:KH27)</f>
        <v>33</v>
      </c>
      <c r="U32" s="26">
        <f t="shared" si="8"/>
        <v>76.7441860465116</v>
      </c>
      <c r="V32" s="20">
        <f>SUM(CALCULATION!KJ27:KK27)</f>
        <v>172</v>
      </c>
      <c r="W32" s="21">
        <f t="shared" si="9"/>
        <v>83.9024390243902</v>
      </c>
      <c r="X32" s="24">
        <f>SUM(CALCULATION!KM27:KN27)</f>
        <v>27</v>
      </c>
      <c r="Y32" s="26">
        <f t="shared" si="13"/>
        <v>75</v>
      </c>
    </row>
    <row r="33" ht="13" customHeight="1" spans="1:25">
      <c r="A33" s="13">
        <v>28</v>
      </c>
      <c r="B33" s="18">
        <v>28</v>
      </c>
      <c r="C33" s="22" t="s">
        <v>49</v>
      </c>
      <c r="D33" s="20">
        <f>SUM(CALCULATION!JI28:JJ28)</f>
        <v>177</v>
      </c>
      <c r="E33" s="21">
        <f t="shared" si="0"/>
        <v>83.8862559241706</v>
      </c>
      <c r="F33" s="20">
        <f>SUM(CALCULATION!JX28:JY28)</f>
        <v>106</v>
      </c>
      <c r="G33" s="21">
        <f t="shared" si="11"/>
        <v>89.8305084745763</v>
      </c>
      <c r="H33" s="24">
        <f>SUM(CALCULATION!JL28:JM28)</f>
        <v>138</v>
      </c>
      <c r="I33" s="26">
        <f t="shared" si="2"/>
        <v>78.8571428571429</v>
      </c>
      <c r="J33" s="20">
        <f>SUM(CALCULATION!JO28:JP28)</f>
        <v>51</v>
      </c>
      <c r="K33" s="21">
        <f t="shared" si="3"/>
        <v>87.9310344827586</v>
      </c>
      <c r="L33" s="20">
        <f>SUM(CALCULATION!JR28:JS28)</f>
        <v>200</v>
      </c>
      <c r="M33" s="21">
        <f t="shared" si="4"/>
        <v>81.9672131147541</v>
      </c>
      <c r="N33" s="20">
        <f>SUM(CALCULATION!JU28:JV28)</f>
        <v>185</v>
      </c>
      <c r="O33" s="21">
        <f t="shared" si="5"/>
        <v>88.0952380952381</v>
      </c>
      <c r="P33" s="20">
        <f>SUM(CALCULATION!KA28:KB28)</f>
        <v>74</v>
      </c>
      <c r="Q33" s="21">
        <f t="shared" si="12"/>
        <v>94.8717948717949</v>
      </c>
      <c r="R33" s="20">
        <f>SUM(CALCULATION!KD28:KE28)</f>
        <v>163</v>
      </c>
      <c r="S33" s="21">
        <f t="shared" si="7"/>
        <v>86.2433862433862</v>
      </c>
      <c r="T33" s="24">
        <f>SUM(CALCULATION!KG28:KH28)</f>
        <v>32</v>
      </c>
      <c r="U33" s="26">
        <f>T33/43*100</f>
        <v>74.4186046511628</v>
      </c>
      <c r="V33" s="20">
        <f>SUM(CALCULATION!KJ28:KK28)</f>
        <v>179</v>
      </c>
      <c r="W33" s="21">
        <f t="shared" si="9"/>
        <v>87.3170731707317</v>
      </c>
      <c r="X33" s="20">
        <f>SUM(CALCULATION!KM28:KN28)</f>
        <v>32</v>
      </c>
      <c r="Y33" s="21">
        <f t="shared" si="13"/>
        <v>88.8888888888889</v>
      </c>
    </row>
    <row r="34" ht="13" customHeight="1" spans="1:25">
      <c r="A34" s="13">
        <v>29</v>
      </c>
      <c r="B34" s="18">
        <v>29</v>
      </c>
      <c r="C34" s="22" t="s">
        <v>50</v>
      </c>
      <c r="D34" s="20">
        <f>SUM(CALCULATION!JI29:JJ29)</f>
        <v>183</v>
      </c>
      <c r="E34" s="21">
        <f t="shared" si="0"/>
        <v>86.7298578199052</v>
      </c>
      <c r="F34" s="20">
        <f>SUM(CALCULATION!JX29:JY29)</f>
        <v>111</v>
      </c>
      <c r="G34" s="21">
        <f t="shared" si="11"/>
        <v>94.0677966101695</v>
      </c>
      <c r="H34" s="20">
        <f>SUM(CALCULATION!JL29:JM29)</f>
        <v>152</v>
      </c>
      <c r="I34" s="21">
        <f t="shared" si="2"/>
        <v>86.8571428571429</v>
      </c>
      <c r="J34" s="20">
        <f>SUM(CALCULATION!JO29:JP29)</f>
        <v>53</v>
      </c>
      <c r="K34" s="21">
        <f t="shared" si="3"/>
        <v>91.3793103448276</v>
      </c>
      <c r="L34" s="20">
        <f>SUM(CALCULATION!JR29:JS29)</f>
        <v>216</v>
      </c>
      <c r="M34" s="21">
        <f t="shared" si="4"/>
        <v>88.5245901639344</v>
      </c>
      <c r="N34" s="20">
        <f>SUM(CALCULATION!JU29:JV29)</f>
        <v>189</v>
      </c>
      <c r="O34" s="21">
        <f t="shared" si="5"/>
        <v>90</v>
      </c>
      <c r="P34" s="20">
        <f>SUM(CALCULATION!KA29:KB29)</f>
        <v>74</v>
      </c>
      <c r="Q34" s="21">
        <f t="shared" si="12"/>
        <v>94.8717948717949</v>
      </c>
      <c r="R34" s="20">
        <f>SUM(CALCULATION!KD29:KE29)</f>
        <v>162</v>
      </c>
      <c r="S34" s="21">
        <f t="shared" si="7"/>
        <v>85.7142857142857</v>
      </c>
      <c r="T34" s="20">
        <f>SUM(CALCULATION!KG29:KH29)</f>
        <v>37</v>
      </c>
      <c r="U34" s="21">
        <f t="shared" si="8"/>
        <v>86.046511627907</v>
      </c>
      <c r="V34" s="20">
        <f>SUM(CALCULATION!KJ29:KK29)</f>
        <v>170</v>
      </c>
      <c r="W34" s="21">
        <f t="shared" si="9"/>
        <v>82.9268292682927</v>
      </c>
      <c r="X34" s="20">
        <f>SUM(CALCULATION!KM29:KN29)</f>
        <v>30</v>
      </c>
      <c r="Y34" s="21">
        <f t="shared" si="13"/>
        <v>83.3333333333333</v>
      </c>
    </row>
    <row r="35" ht="13" customHeight="1" spans="1:25">
      <c r="A35" s="13">
        <v>30</v>
      </c>
      <c r="B35" s="18">
        <v>30</v>
      </c>
      <c r="C35" s="29" t="s">
        <v>51</v>
      </c>
      <c r="D35" s="20">
        <f>SUM(CALCULATION!JI30:JJ30)</f>
        <v>180</v>
      </c>
      <c r="E35" s="21">
        <f t="shared" si="0"/>
        <v>85.3080568720379</v>
      </c>
      <c r="F35" s="20">
        <f>SUM(CALCULATION!JX30:JY30)</f>
        <v>109</v>
      </c>
      <c r="G35" s="21">
        <f t="shared" si="11"/>
        <v>92.3728813559322</v>
      </c>
      <c r="H35" s="20">
        <f>SUM(CALCULATION!JL30:JM30)</f>
        <v>149</v>
      </c>
      <c r="I35" s="21">
        <f t="shared" si="2"/>
        <v>85.1428571428571</v>
      </c>
      <c r="J35" s="20">
        <f>SUM(CALCULATION!JO30:JP30)</f>
        <v>52</v>
      </c>
      <c r="K35" s="21">
        <f t="shared" si="3"/>
        <v>89.6551724137931</v>
      </c>
      <c r="L35" s="20">
        <f>SUM(CALCULATION!JR30:JS30)</f>
        <v>206</v>
      </c>
      <c r="M35" s="21">
        <f t="shared" si="4"/>
        <v>84.4262295081967</v>
      </c>
      <c r="N35" s="20">
        <f>SUM(CALCULATION!JU30:JV30)</f>
        <v>193</v>
      </c>
      <c r="O35" s="21">
        <f t="shared" si="5"/>
        <v>91.9047619047619</v>
      </c>
      <c r="P35" s="20">
        <f>SUM(CALCULATION!KA30:KB30)</f>
        <v>74</v>
      </c>
      <c r="Q35" s="21">
        <f t="shared" si="12"/>
        <v>94.8717948717949</v>
      </c>
      <c r="R35" s="20">
        <f>SUM(CALCULATION!KD30:KE30)</f>
        <v>175</v>
      </c>
      <c r="S35" s="21">
        <f t="shared" si="7"/>
        <v>92.5925925925926</v>
      </c>
      <c r="T35" s="20">
        <f>SUM(CALCULATION!KG30:KH30)</f>
        <v>38</v>
      </c>
      <c r="U35" s="21">
        <f t="shared" si="8"/>
        <v>88.3720930232558</v>
      </c>
      <c r="V35" s="20">
        <f>SUM(CALCULATION!KJ30:KK30)</f>
        <v>178</v>
      </c>
      <c r="W35" s="21">
        <f t="shared" si="9"/>
        <v>86.8292682926829</v>
      </c>
      <c r="X35" s="20">
        <f>SUM(CALCULATION!KM30:KN30)</f>
        <v>32</v>
      </c>
      <c r="Y35" s="21">
        <f t="shared" si="13"/>
        <v>88.8888888888889</v>
      </c>
    </row>
    <row r="36" ht="13" customHeight="1" spans="1:25">
      <c r="A36" s="13">
        <v>31</v>
      </c>
      <c r="B36" s="18">
        <v>31</v>
      </c>
      <c r="C36" s="22" t="s">
        <v>52</v>
      </c>
      <c r="D36" s="20">
        <f>SUM(CALCULATION!JI31:JJ31)</f>
        <v>192</v>
      </c>
      <c r="E36" s="21">
        <f t="shared" si="0"/>
        <v>90.9952606635071</v>
      </c>
      <c r="F36" s="20">
        <f>SUM(CALCULATION!JX31:JY31)</f>
        <v>118</v>
      </c>
      <c r="G36" s="21">
        <f>F36/120*100</f>
        <v>98.3333333333333</v>
      </c>
      <c r="H36" s="20">
        <f>SUM(CALCULATION!JL31:JM31)</f>
        <v>158</v>
      </c>
      <c r="I36" s="21">
        <f t="shared" si="2"/>
        <v>90.2857142857143</v>
      </c>
      <c r="J36" s="20">
        <f>SUM(CALCULATION!JO31:JP31)</f>
        <v>49</v>
      </c>
      <c r="K36" s="21">
        <f>J36/57*100</f>
        <v>85.9649122807018</v>
      </c>
      <c r="L36" s="20">
        <f>SUM(CALCULATION!JR31:JS31)</f>
        <v>223</v>
      </c>
      <c r="M36" s="21">
        <f t="shared" si="4"/>
        <v>91.3934426229508</v>
      </c>
      <c r="N36" s="20">
        <f>SUM(CALCULATION!JU31:JV31)</f>
        <v>198</v>
      </c>
      <c r="O36" s="21">
        <f t="shared" si="5"/>
        <v>94.2857142857143</v>
      </c>
      <c r="P36" s="20">
        <f>SUM(CALCULATION!KA31:KB31)</f>
        <v>72</v>
      </c>
      <c r="Q36" s="21">
        <f>P36/80*100</f>
        <v>90</v>
      </c>
      <c r="R36" s="20">
        <f>SUM(CALCULATION!KD31:KE31)</f>
        <v>170</v>
      </c>
      <c r="S36" s="21">
        <f t="shared" si="7"/>
        <v>89.9470899470899</v>
      </c>
      <c r="T36" s="20">
        <f>SUM(CALCULATION!KG31:KH31)</f>
        <v>40</v>
      </c>
      <c r="U36" s="21">
        <f t="shared" si="8"/>
        <v>93.0232558139535</v>
      </c>
      <c r="V36" s="20">
        <f>SUM(CALCULATION!KJ31:KK31)</f>
        <v>186</v>
      </c>
      <c r="W36" s="21">
        <f t="shared" si="9"/>
        <v>90.7317073170732</v>
      </c>
      <c r="X36" s="20">
        <f>SUM(CALCULATION!KM31:KN31)</f>
        <v>33</v>
      </c>
      <c r="Y36" s="21">
        <f t="shared" si="13"/>
        <v>91.6666666666667</v>
      </c>
    </row>
    <row r="37" ht="13" customHeight="1" spans="1:25">
      <c r="A37" s="13">
        <v>33</v>
      </c>
      <c r="B37" s="18">
        <v>33</v>
      </c>
      <c r="C37" s="22" t="s">
        <v>54</v>
      </c>
      <c r="D37" s="20">
        <f>SUM(CALCULATION!JI33:JJ33)</f>
        <v>199</v>
      </c>
      <c r="E37" s="21">
        <f t="shared" si="0"/>
        <v>94.3127962085308</v>
      </c>
      <c r="F37" s="20">
        <f>SUM(CALCULATION!JX33:JY33)</f>
        <v>111</v>
      </c>
      <c r="G37" s="21">
        <f t="shared" ref="G37:G44" si="14">F37/120*100</f>
        <v>92.5</v>
      </c>
      <c r="H37" s="20">
        <f>SUM(CALCULATION!JL33:JM33)</f>
        <v>161</v>
      </c>
      <c r="I37" s="21">
        <f t="shared" si="2"/>
        <v>92</v>
      </c>
      <c r="J37" s="20">
        <f>SUM(CALCULATION!JO33:JP33)</f>
        <v>52</v>
      </c>
      <c r="K37" s="21">
        <f t="shared" ref="K37:K62" si="15">J37/57*100</f>
        <v>91.2280701754386</v>
      </c>
      <c r="L37" s="20">
        <f>SUM(CALCULATION!JR33:JS33)</f>
        <v>222</v>
      </c>
      <c r="M37" s="21">
        <f t="shared" si="4"/>
        <v>90.983606557377</v>
      </c>
      <c r="N37" s="20">
        <f>SUM(CALCULATION!JU33:JV33)</f>
        <v>199</v>
      </c>
      <c r="O37" s="21">
        <f t="shared" si="5"/>
        <v>94.7619047619048</v>
      </c>
      <c r="P37" s="20">
        <f>SUM(CALCULATION!KA33:KB33)</f>
        <v>77</v>
      </c>
      <c r="Q37" s="21">
        <f t="shared" ref="Q37:Q44" si="16">P37/80*100</f>
        <v>96.25</v>
      </c>
      <c r="R37" s="20">
        <f>SUM(CALCULATION!KD33:KE33)</f>
        <v>174</v>
      </c>
      <c r="S37" s="21">
        <f t="shared" si="7"/>
        <v>92.0634920634921</v>
      </c>
      <c r="T37" s="20">
        <f>SUM(CALCULATION!KG33:KH33)</f>
        <v>40</v>
      </c>
      <c r="U37" s="21">
        <f t="shared" si="8"/>
        <v>93.0232558139535</v>
      </c>
      <c r="V37" s="20">
        <f>SUM(CALCULATION!KJ33:KK33)</f>
        <v>185</v>
      </c>
      <c r="W37" s="21">
        <f t="shared" si="9"/>
        <v>90.2439024390244</v>
      </c>
      <c r="X37" s="20">
        <f>SUM(CALCULATION!KM33:KN33)</f>
        <v>30</v>
      </c>
      <c r="Y37" s="21">
        <f t="shared" si="13"/>
        <v>83.3333333333333</v>
      </c>
    </row>
    <row r="38" ht="13" customHeight="1" spans="1:25">
      <c r="A38" s="13">
        <v>34</v>
      </c>
      <c r="B38" s="18">
        <v>34</v>
      </c>
      <c r="C38" s="22" t="s">
        <v>55</v>
      </c>
      <c r="D38" s="20">
        <f>SUM(CALCULATION!JI34:JJ34)</f>
        <v>180</v>
      </c>
      <c r="E38" s="21">
        <f t="shared" si="0"/>
        <v>85.3080568720379</v>
      </c>
      <c r="F38" s="20">
        <f>SUM(CALCULATION!JX34:JY34)</f>
        <v>107</v>
      </c>
      <c r="G38" s="21">
        <f t="shared" si="14"/>
        <v>89.1666666666667</v>
      </c>
      <c r="H38" s="20">
        <f>SUM(CALCULATION!JL34:JM34)</f>
        <v>149</v>
      </c>
      <c r="I38" s="21">
        <f t="shared" si="2"/>
        <v>85.1428571428571</v>
      </c>
      <c r="J38" s="20">
        <f>SUM(CALCULATION!JO34:JP34)</f>
        <v>48</v>
      </c>
      <c r="K38" s="21">
        <f t="shared" si="15"/>
        <v>84.2105263157895</v>
      </c>
      <c r="L38" s="20">
        <f>SUM(CALCULATION!JR34:JS34)</f>
        <v>195</v>
      </c>
      <c r="M38" s="21">
        <f t="shared" si="4"/>
        <v>79.9180327868852</v>
      </c>
      <c r="N38" s="20">
        <f>SUM(CALCULATION!JU34:JV34)</f>
        <v>182</v>
      </c>
      <c r="O38" s="21">
        <f t="shared" si="5"/>
        <v>86.6666666666667</v>
      </c>
      <c r="P38" s="20">
        <f>SUM(CALCULATION!KA34:KB34)</f>
        <v>74</v>
      </c>
      <c r="Q38" s="21">
        <f t="shared" si="16"/>
        <v>92.5</v>
      </c>
      <c r="R38" s="20">
        <f>SUM(CALCULATION!KD34:KE34)</f>
        <v>161</v>
      </c>
      <c r="S38" s="21">
        <f t="shared" si="7"/>
        <v>85.1851851851852</v>
      </c>
      <c r="T38" s="20">
        <f>SUM(CALCULATION!KG34:KH34)</f>
        <v>35</v>
      </c>
      <c r="U38" s="21">
        <f t="shared" si="8"/>
        <v>81.3953488372093</v>
      </c>
      <c r="V38" s="20">
        <f>SUM(CALCULATION!KJ34:KK34)</f>
        <v>176</v>
      </c>
      <c r="W38" s="21">
        <f t="shared" si="9"/>
        <v>85.8536585365854</v>
      </c>
      <c r="X38" s="20">
        <f>SUM(CALCULATION!KM34:KN34)</f>
        <v>30</v>
      </c>
      <c r="Y38" s="21">
        <f t="shared" si="13"/>
        <v>83.3333333333333</v>
      </c>
    </row>
    <row r="39" ht="13" customHeight="1" spans="1:25">
      <c r="A39" s="13">
        <v>35</v>
      </c>
      <c r="B39" s="18">
        <v>35</v>
      </c>
      <c r="C39" s="22" t="s">
        <v>56</v>
      </c>
      <c r="D39" s="20">
        <f>SUM(CALCULATION!JI35:JJ35)</f>
        <v>206</v>
      </c>
      <c r="E39" s="21">
        <f t="shared" si="0"/>
        <v>97.6303317535545</v>
      </c>
      <c r="F39" s="20">
        <f>SUM(CALCULATION!JX35:JY35)</f>
        <v>119</v>
      </c>
      <c r="G39" s="21">
        <f t="shared" si="14"/>
        <v>99.1666666666667</v>
      </c>
      <c r="H39" s="20">
        <f>SUM(CALCULATION!JL35:JM35)</f>
        <v>165</v>
      </c>
      <c r="I39" s="21">
        <f t="shared" si="2"/>
        <v>94.2857142857143</v>
      </c>
      <c r="J39" s="20">
        <f>SUM(CALCULATION!JO35:JP35)</f>
        <v>55</v>
      </c>
      <c r="K39" s="21">
        <f t="shared" si="15"/>
        <v>96.4912280701754</v>
      </c>
      <c r="L39" s="20">
        <f>SUM(CALCULATION!JR35:JS35)</f>
        <v>238</v>
      </c>
      <c r="M39" s="21">
        <f t="shared" si="4"/>
        <v>97.5409836065574</v>
      </c>
      <c r="N39" s="20">
        <f>SUM(CALCULATION!JU35:JV35)</f>
        <v>208</v>
      </c>
      <c r="O39" s="21">
        <f t="shared" si="5"/>
        <v>99.0476190476191</v>
      </c>
      <c r="P39" s="20">
        <f>SUM(CALCULATION!KA35:KB35)</f>
        <v>80</v>
      </c>
      <c r="Q39" s="21">
        <f t="shared" si="16"/>
        <v>100</v>
      </c>
      <c r="R39" s="20">
        <f>SUM(CALCULATION!KD35:KE35)</f>
        <v>182</v>
      </c>
      <c r="S39" s="21">
        <f t="shared" si="7"/>
        <v>96.2962962962963</v>
      </c>
      <c r="T39" s="20">
        <f>SUM(CALCULATION!KG35:KH35)</f>
        <v>43</v>
      </c>
      <c r="U39" s="21">
        <f t="shared" si="8"/>
        <v>100</v>
      </c>
      <c r="V39" s="20">
        <f>SUM(CALCULATION!KJ35:KK35)</f>
        <v>197</v>
      </c>
      <c r="W39" s="21">
        <f t="shared" si="9"/>
        <v>96.0975609756098</v>
      </c>
      <c r="X39" s="20">
        <f>SUM(CALCULATION!KM35:KN35)</f>
        <v>32</v>
      </c>
      <c r="Y39" s="21">
        <f t="shared" si="13"/>
        <v>88.8888888888889</v>
      </c>
    </row>
    <row r="40" ht="13" customHeight="1" spans="1:25">
      <c r="A40" s="13">
        <v>36</v>
      </c>
      <c r="B40" s="18">
        <v>36</v>
      </c>
      <c r="C40" s="22" t="s">
        <v>57</v>
      </c>
      <c r="D40" s="20">
        <f>SUM(CALCULATION!JI36:JJ36)</f>
        <v>144</v>
      </c>
      <c r="E40" s="21">
        <f t="shared" si="0"/>
        <v>68.2464454976303</v>
      </c>
      <c r="F40" s="20">
        <f>SUM(CALCULATION!JX36:JY36)</f>
        <v>99</v>
      </c>
      <c r="G40" s="21">
        <f t="shared" si="14"/>
        <v>82.5</v>
      </c>
      <c r="H40" s="20">
        <f>SUM(CALCULATION!JL36:JM36)</f>
        <v>140</v>
      </c>
      <c r="I40" s="21">
        <f t="shared" si="2"/>
        <v>80</v>
      </c>
      <c r="J40" s="20">
        <f>SUM(CALCULATION!JO36:JP36)</f>
        <v>52</v>
      </c>
      <c r="K40" s="21">
        <f t="shared" si="15"/>
        <v>91.2280701754386</v>
      </c>
      <c r="L40" s="20">
        <f>SUM(CALCULATION!JR36:JS36)</f>
        <v>194</v>
      </c>
      <c r="M40" s="21">
        <f t="shared" si="4"/>
        <v>79.5081967213115</v>
      </c>
      <c r="N40" s="20">
        <f>SUM(CALCULATION!JU36:JV36)</f>
        <v>183</v>
      </c>
      <c r="O40" s="21">
        <f t="shared" si="5"/>
        <v>87.1428571428571</v>
      </c>
      <c r="P40" s="20">
        <f>SUM(CALCULATION!KA36:KB36)</f>
        <v>72</v>
      </c>
      <c r="Q40" s="21">
        <f t="shared" si="16"/>
        <v>90</v>
      </c>
      <c r="R40" s="20">
        <f>SUM(CALCULATION!KD36:KE36)</f>
        <v>146</v>
      </c>
      <c r="S40" s="21">
        <f t="shared" si="7"/>
        <v>77.2486772486772</v>
      </c>
      <c r="T40" s="20">
        <f>SUM(CALCULATION!KG36:KH36)</f>
        <v>35</v>
      </c>
      <c r="U40" s="21">
        <f t="shared" si="8"/>
        <v>81.3953488372093</v>
      </c>
      <c r="V40" s="20">
        <f>SUM(CALCULATION!KJ36:KK36)</f>
        <v>139</v>
      </c>
      <c r="W40" s="21">
        <f t="shared" si="9"/>
        <v>67.8048780487805</v>
      </c>
      <c r="X40" s="20">
        <f>SUM(CALCULATION!KM36:KN36)</f>
        <v>29</v>
      </c>
      <c r="Y40" s="21">
        <f t="shared" si="13"/>
        <v>80.5555555555556</v>
      </c>
    </row>
    <row r="41" ht="13" customHeight="1" spans="1:25">
      <c r="A41" s="13">
        <v>37</v>
      </c>
      <c r="B41" s="18">
        <v>37</v>
      </c>
      <c r="C41" s="22" t="s">
        <v>58</v>
      </c>
      <c r="D41" s="20">
        <f>SUM(CALCULATION!JI37:JJ37)</f>
        <v>195</v>
      </c>
      <c r="E41" s="21">
        <f t="shared" si="0"/>
        <v>92.4170616113744</v>
      </c>
      <c r="F41" s="20">
        <f>SUM(CALCULATION!JX37:JY37)</f>
        <v>117</v>
      </c>
      <c r="G41" s="21">
        <f t="shared" si="14"/>
        <v>97.5</v>
      </c>
      <c r="H41" s="20">
        <f>SUM(CALCULATION!JL37:JM37)</f>
        <v>159</v>
      </c>
      <c r="I41" s="21">
        <f t="shared" si="2"/>
        <v>90.8571428571429</v>
      </c>
      <c r="J41" s="20">
        <f>SUM(CALCULATION!JO37:JP37)</f>
        <v>55</v>
      </c>
      <c r="K41" s="21">
        <f t="shared" si="15"/>
        <v>96.4912280701754</v>
      </c>
      <c r="L41" s="20">
        <f>SUM(CALCULATION!JR37:JS37)</f>
        <v>211</v>
      </c>
      <c r="M41" s="21">
        <f t="shared" si="4"/>
        <v>86.4754098360656</v>
      </c>
      <c r="N41" s="20">
        <f>SUM(CALCULATION!JU37:JV37)</f>
        <v>195</v>
      </c>
      <c r="O41" s="21">
        <f t="shared" si="5"/>
        <v>92.8571428571429</v>
      </c>
      <c r="P41" s="20">
        <f>SUM(CALCULATION!KA37:KB37)</f>
        <v>78</v>
      </c>
      <c r="Q41" s="21">
        <f t="shared" si="16"/>
        <v>97.5</v>
      </c>
      <c r="R41" s="20">
        <f>SUM(CALCULATION!KD37:KE37)</f>
        <v>175</v>
      </c>
      <c r="S41" s="21">
        <f t="shared" si="7"/>
        <v>92.5925925925926</v>
      </c>
      <c r="T41" s="20">
        <f>SUM(CALCULATION!KG37:KH37)</f>
        <v>41</v>
      </c>
      <c r="U41" s="21">
        <f t="shared" si="8"/>
        <v>95.3488372093023</v>
      </c>
      <c r="V41" s="20">
        <f>SUM(CALCULATION!KJ37:KK37)</f>
        <v>187</v>
      </c>
      <c r="W41" s="21">
        <f t="shared" si="9"/>
        <v>91.219512195122</v>
      </c>
      <c r="X41" s="20">
        <f>SUM(CALCULATION!KM37:KN37)</f>
        <v>31</v>
      </c>
      <c r="Y41" s="21">
        <f t="shared" si="13"/>
        <v>86.1111111111111</v>
      </c>
    </row>
    <row r="42" ht="13" customHeight="1" spans="1:25">
      <c r="A42" s="13">
        <v>38</v>
      </c>
      <c r="B42" s="18">
        <v>38</v>
      </c>
      <c r="C42" s="22" t="s">
        <v>59</v>
      </c>
      <c r="D42" s="20">
        <f>SUM(CALCULATION!JI38:JJ38)</f>
        <v>198</v>
      </c>
      <c r="E42" s="21">
        <f t="shared" si="0"/>
        <v>93.8388625592417</v>
      </c>
      <c r="F42" s="20">
        <f>SUM(CALCULATION!JX38:JY38)</f>
        <v>118</v>
      </c>
      <c r="G42" s="21">
        <f t="shared" si="14"/>
        <v>98.3333333333333</v>
      </c>
      <c r="H42" s="20">
        <f>SUM(CALCULATION!JL38:JM38)</f>
        <v>164</v>
      </c>
      <c r="I42" s="21">
        <f t="shared" si="2"/>
        <v>93.7142857142857</v>
      </c>
      <c r="J42" s="20">
        <f>SUM(CALCULATION!JO38:JP38)</f>
        <v>55</v>
      </c>
      <c r="K42" s="21">
        <f t="shared" si="15"/>
        <v>96.4912280701754</v>
      </c>
      <c r="L42" s="20">
        <f>SUM(CALCULATION!JR38:JS38)</f>
        <v>239</v>
      </c>
      <c r="M42" s="21">
        <f t="shared" si="4"/>
        <v>97.9508196721311</v>
      </c>
      <c r="N42" s="20">
        <f>SUM(CALCULATION!JU38:JV38)</f>
        <v>203</v>
      </c>
      <c r="O42" s="21">
        <f t="shared" si="5"/>
        <v>96.6666666666667</v>
      </c>
      <c r="P42" s="20">
        <f>SUM(CALCULATION!KA38:KB38)</f>
        <v>78</v>
      </c>
      <c r="Q42" s="21">
        <f t="shared" si="16"/>
        <v>97.5</v>
      </c>
      <c r="R42" s="20">
        <f>SUM(CALCULATION!KD38:KE38)</f>
        <v>180</v>
      </c>
      <c r="S42" s="21">
        <f t="shared" si="7"/>
        <v>95.2380952380952</v>
      </c>
      <c r="T42" s="20">
        <f>SUM(CALCULATION!KG38:KH38)</f>
        <v>42</v>
      </c>
      <c r="U42" s="21">
        <f t="shared" si="8"/>
        <v>97.6744186046512</v>
      </c>
      <c r="V42" s="20">
        <f>SUM(CALCULATION!KJ38:KK38)</f>
        <v>187</v>
      </c>
      <c r="W42" s="21">
        <f t="shared" si="9"/>
        <v>91.219512195122</v>
      </c>
      <c r="X42" s="38">
        <f>SUM(CALCULATION!KM38:KN38)</f>
        <v>28</v>
      </c>
      <c r="Y42" s="39">
        <f t="shared" si="13"/>
        <v>77.7777777777778</v>
      </c>
    </row>
    <row r="43" ht="13" customHeight="1" spans="1:25">
      <c r="A43" s="13">
        <v>39</v>
      </c>
      <c r="B43" s="18">
        <v>39</v>
      </c>
      <c r="C43" s="22" t="s">
        <v>60</v>
      </c>
      <c r="D43" s="20">
        <f>SUM(CALCULATION!JI39:JJ39)</f>
        <v>172</v>
      </c>
      <c r="E43" s="21">
        <f t="shared" si="0"/>
        <v>81.5165876777251</v>
      </c>
      <c r="F43" s="20">
        <f>SUM(CALCULATION!JX39:JY39)</f>
        <v>107</v>
      </c>
      <c r="G43" s="21">
        <f t="shared" si="14"/>
        <v>89.1666666666667</v>
      </c>
      <c r="H43" s="20">
        <f>SUM(CALCULATION!JL39:JM39)</f>
        <v>149</v>
      </c>
      <c r="I43" s="21">
        <f t="shared" si="2"/>
        <v>85.1428571428571</v>
      </c>
      <c r="J43" s="20">
        <f>SUM(CALCULATION!JO39:JP39)</f>
        <v>45</v>
      </c>
      <c r="K43" s="21">
        <f t="shared" si="15"/>
        <v>78.9473684210526</v>
      </c>
      <c r="L43" s="20">
        <f>SUM(CALCULATION!JR39:JS39)</f>
        <v>203</v>
      </c>
      <c r="M43" s="21">
        <f t="shared" si="4"/>
        <v>83.1967213114754</v>
      </c>
      <c r="N43" s="20">
        <f>SUM(CALCULATION!JU39:JV39)</f>
        <v>192</v>
      </c>
      <c r="O43" s="21">
        <f t="shared" si="5"/>
        <v>91.4285714285714</v>
      </c>
      <c r="P43" s="20">
        <f>SUM(CALCULATION!KA39:KB39)</f>
        <v>74</v>
      </c>
      <c r="Q43" s="21">
        <f t="shared" si="16"/>
        <v>92.5</v>
      </c>
      <c r="R43" s="20">
        <f>SUM(CALCULATION!KD39:KE39)</f>
        <v>150</v>
      </c>
      <c r="S43" s="21">
        <f t="shared" si="7"/>
        <v>79.3650793650794</v>
      </c>
      <c r="T43" s="20">
        <f>SUM(CALCULATION!KG39:KH39)</f>
        <v>34</v>
      </c>
      <c r="U43" s="21">
        <f t="shared" si="8"/>
        <v>79.0697674418605</v>
      </c>
      <c r="V43" s="20">
        <f>SUM(CALCULATION!KJ39:KK39)</f>
        <v>174</v>
      </c>
      <c r="W43" s="21">
        <f t="shared" si="9"/>
        <v>84.8780487804878</v>
      </c>
      <c r="X43" s="20">
        <f>SUM(CALCULATION!KM39:KN39)</f>
        <v>29</v>
      </c>
      <c r="Y43" s="21">
        <f t="shared" si="13"/>
        <v>80.5555555555556</v>
      </c>
    </row>
    <row r="44" ht="13" customHeight="1" spans="1:25">
      <c r="A44" s="13">
        <v>40</v>
      </c>
      <c r="B44" s="18">
        <v>40</v>
      </c>
      <c r="C44" s="30" t="s">
        <v>61</v>
      </c>
      <c r="D44" s="31">
        <f>SUM(CALCULATION!JI40:JJ40)</f>
        <v>159</v>
      </c>
      <c r="E44" s="32">
        <f t="shared" si="0"/>
        <v>75.3554502369668</v>
      </c>
      <c r="F44" s="20">
        <f>SUM(CALCULATION!JX40:JY40)</f>
        <v>102</v>
      </c>
      <c r="G44" s="21">
        <f t="shared" si="14"/>
        <v>85</v>
      </c>
      <c r="H44" s="20">
        <f>SUM(CALCULATION!JL40:JM40)</f>
        <v>152</v>
      </c>
      <c r="I44" s="21">
        <f t="shared" si="2"/>
        <v>86.8571428571429</v>
      </c>
      <c r="J44" s="20">
        <f>SUM(CALCULATION!JO40:JP40)</f>
        <v>46</v>
      </c>
      <c r="K44" s="21">
        <f t="shared" si="15"/>
        <v>80.7017543859649</v>
      </c>
      <c r="L44" s="20">
        <f>SUM(CALCULATION!JR40:JS40)</f>
        <v>195</v>
      </c>
      <c r="M44" s="21">
        <f t="shared" si="4"/>
        <v>79.9180327868852</v>
      </c>
      <c r="N44" s="24">
        <f>SUM(CALCULATION!JU40:JV40)</f>
        <v>164</v>
      </c>
      <c r="O44" s="26">
        <f t="shared" si="5"/>
        <v>78.0952380952381</v>
      </c>
      <c r="P44" s="20">
        <f>SUM(CALCULATION!KA40:KB40)</f>
        <v>75</v>
      </c>
      <c r="Q44" s="21">
        <f t="shared" si="16"/>
        <v>93.75</v>
      </c>
      <c r="R44" s="20">
        <f>SUM(CALCULATION!KD40:KE40)</f>
        <v>155</v>
      </c>
      <c r="S44" s="21">
        <f t="shared" si="7"/>
        <v>82.010582010582</v>
      </c>
      <c r="T44" s="20">
        <f>SUM(CALCULATION!KG40:KH40)</f>
        <v>35</v>
      </c>
      <c r="U44" s="21">
        <f t="shared" si="8"/>
        <v>81.3953488372093</v>
      </c>
      <c r="V44" s="24">
        <f>SUM(CALCULATION!KJ40:KK40)</f>
        <v>162</v>
      </c>
      <c r="W44" s="26">
        <f t="shared" si="9"/>
        <v>79.0243902439024</v>
      </c>
      <c r="X44" s="20">
        <f>SUM(CALCULATION!KM40:KN40)</f>
        <v>29</v>
      </c>
      <c r="Y44" s="21">
        <f t="shared" si="13"/>
        <v>80.5555555555556</v>
      </c>
    </row>
    <row r="45" ht="13" customHeight="1" spans="1:25">
      <c r="A45" s="13">
        <v>41</v>
      </c>
      <c r="B45" s="18">
        <v>41</v>
      </c>
      <c r="C45" s="22" t="s">
        <v>62</v>
      </c>
      <c r="D45" s="20">
        <f>SUM(CALCULATION!JI41:JJ41)</f>
        <v>198</v>
      </c>
      <c r="E45" s="21">
        <f t="shared" si="0"/>
        <v>93.8388625592417</v>
      </c>
      <c r="F45" s="20">
        <f>SUM(CALCULATION!JX41:JY41)</f>
        <v>113</v>
      </c>
      <c r="G45" s="21">
        <f t="shared" ref="G45:G62" si="17">F45/116*100</f>
        <v>97.4137931034483</v>
      </c>
      <c r="H45" s="20">
        <f>SUM(CALCULATION!JL41:JM41)</f>
        <v>163</v>
      </c>
      <c r="I45" s="21">
        <f t="shared" si="2"/>
        <v>93.1428571428571</v>
      </c>
      <c r="J45" s="20">
        <f>SUM(CALCULATION!JO41:JP41)</f>
        <v>57</v>
      </c>
      <c r="K45" s="21">
        <f t="shared" si="15"/>
        <v>100</v>
      </c>
      <c r="L45" s="20">
        <f>SUM(CALCULATION!JR41:JS41)</f>
        <v>229</v>
      </c>
      <c r="M45" s="21">
        <f t="shared" si="4"/>
        <v>93.8524590163934</v>
      </c>
      <c r="N45" s="20">
        <f>SUM(CALCULATION!JU41:JV41)</f>
        <v>202</v>
      </c>
      <c r="O45" s="21">
        <f t="shared" si="5"/>
        <v>96.1904761904762</v>
      </c>
      <c r="P45" s="20">
        <f>SUM(CALCULATION!KA41:KB41)</f>
        <v>76</v>
      </c>
      <c r="Q45" s="21">
        <f t="shared" ref="Q45:Q62" si="18">P45/78*100</f>
        <v>97.4358974358974</v>
      </c>
      <c r="R45" s="20">
        <f>SUM(CALCULATION!KD41:KE41)</f>
        <v>183</v>
      </c>
      <c r="S45" s="21">
        <f t="shared" si="7"/>
        <v>96.8253968253968</v>
      </c>
      <c r="T45" s="20">
        <f>SUM(CALCULATION!KG41:KH41)</f>
        <v>40</v>
      </c>
      <c r="U45" s="21">
        <f t="shared" si="8"/>
        <v>93.0232558139535</v>
      </c>
      <c r="V45" s="20">
        <f>SUM(CALCULATION!KJ41:KK41)</f>
        <v>191</v>
      </c>
      <c r="W45" s="21">
        <f t="shared" si="9"/>
        <v>93.1707317073171</v>
      </c>
      <c r="X45" s="20">
        <f>SUM(CALCULATION!KM41:KN41)</f>
        <v>35</v>
      </c>
      <c r="Y45" s="21">
        <f t="shared" ref="Y45:Y62" si="19">X45/37*100</f>
        <v>94.5945945945946</v>
      </c>
    </row>
    <row r="46" ht="13" customHeight="1" spans="1:25">
      <c r="A46" s="13">
        <v>42</v>
      </c>
      <c r="B46" s="18">
        <v>42</v>
      </c>
      <c r="C46" s="22" t="s">
        <v>63</v>
      </c>
      <c r="D46" s="20">
        <f>SUM(CALCULATION!JI42:JJ42)</f>
        <v>201</v>
      </c>
      <c r="E46" s="21">
        <f t="shared" si="0"/>
        <v>95.260663507109</v>
      </c>
      <c r="F46" s="20">
        <f>SUM(CALCULATION!JX42:JY42)</f>
        <v>113</v>
      </c>
      <c r="G46" s="21">
        <f t="shared" si="17"/>
        <v>97.4137931034483</v>
      </c>
      <c r="H46" s="20">
        <f>SUM(CALCULATION!JL42:JM42)</f>
        <v>168</v>
      </c>
      <c r="I46" s="21">
        <f t="shared" si="2"/>
        <v>96</v>
      </c>
      <c r="J46" s="20">
        <f>SUM(CALCULATION!JO42:JP42)</f>
        <v>55</v>
      </c>
      <c r="K46" s="21">
        <f t="shared" si="15"/>
        <v>96.4912280701754</v>
      </c>
      <c r="L46" s="20">
        <f>SUM(CALCULATION!JR42:JS42)</f>
        <v>240</v>
      </c>
      <c r="M46" s="21">
        <f t="shared" si="4"/>
        <v>98.3606557377049</v>
      </c>
      <c r="N46" s="20">
        <f>SUM(CALCULATION!JU42:JV42)</f>
        <v>207</v>
      </c>
      <c r="O46" s="21">
        <f t="shared" si="5"/>
        <v>98.5714285714286</v>
      </c>
      <c r="P46" s="20">
        <f>SUM(CALCULATION!KA42:KB42)</f>
        <v>78</v>
      </c>
      <c r="Q46" s="21">
        <f t="shared" si="18"/>
        <v>100</v>
      </c>
      <c r="R46" s="20">
        <f>SUM(CALCULATION!KD42:KE42)</f>
        <v>185</v>
      </c>
      <c r="S46" s="21">
        <f t="shared" si="7"/>
        <v>97.8835978835979</v>
      </c>
      <c r="T46" s="20">
        <f>SUM(CALCULATION!KG42:KH42)</f>
        <v>42</v>
      </c>
      <c r="U46" s="21">
        <f t="shared" si="8"/>
        <v>97.6744186046512</v>
      </c>
      <c r="V46" s="20">
        <f>SUM(CALCULATION!KJ42:KK42)</f>
        <v>199</v>
      </c>
      <c r="W46" s="21">
        <f t="shared" si="9"/>
        <v>97.0731707317073</v>
      </c>
      <c r="X46" s="20">
        <f>SUM(CALCULATION!KM42:KN42)</f>
        <v>36</v>
      </c>
      <c r="Y46" s="21">
        <f t="shared" si="19"/>
        <v>97.2972972972973</v>
      </c>
    </row>
    <row r="47" ht="13" customHeight="1" spans="1:25">
      <c r="A47" s="13">
        <v>43</v>
      </c>
      <c r="B47" s="18">
        <v>43</v>
      </c>
      <c r="C47" s="22" t="s">
        <v>64</v>
      </c>
      <c r="D47" s="20">
        <f>SUM(CALCULATION!JI43:JJ43)</f>
        <v>192</v>
      </c>
      <c r="E47" s="21">
        <f t="shared" si="0"/>
        <v>90.9952606635071</v>
      </c>
      <c r="F47" s="20">
        <f>SUM(CALCULATION!JX43:JY43)</f>
        <v>96</v>
      </c>
      <c r="G47" s="21">
        <f t="shared" si="17"/>
        <v>82.7586206896552</v>
      </c>
      <c r="H47" s="20">
        <f>SUM(CALCULATION!JL43:JM43)</f>
        <v>154</v>
      </c>
      <c r="I47" s="21">
        <f t="shared" si="2"/>
        <v>88</v>
      </c>
      <c r="J47" s="20">
        <f>SUM(CALCULATION!JO43:JP43)</f>
        <v>51</v>
      </c>
      <c r="K47" s="21">
        <f t="shared" si="15"/>
        <v>89.4736842105263</v>
      </c>
      <c r="L47" s="20">
        <f>SUM(CALCULATION!JR43:JS43)</f>
        <v>209</v>
      </c>
      <c r="M47" s="21">
        <f t="shared" si="4"/>
        <v>85.655737704918</v>
      </c>
      <c r="N47" s="20">
        <f>SUM(CALCULATION!JU43:JV43)</f>
        <v>178</v>
      </c>
      <c r="O47" s="21">
        <f t="shared" si="5"/>
        <v>84.7619047619048</v>
      </c>
      <c r="P47" s="20">
        <f>SUM(CALCULATION!KA43:KB43)</f>
        <v>76</v>
      </c>
      <c r="Q47" s="21">
        <f t="shared" si="18"/>
        <v>97.4358974358974</v>
      </c>
      <c r="R47" s="20">
        <f>SUM(CALCULATION!KD43:KE43)</f>
        <v>161</v>
      </c>
      <c r="S47" s="21">
        <f t="shared" si="7"/>
        <v>85.1851851851852</v>
      </c>
      <c r="T47" s="20">
        <f>SUM(CALCULATION!KG43:KH43)</f>
        <v>40</v>
      </c>
      <c r="U47" s="21">
        <f t="shared" si="8"/>
        <v>93.0232558139535</v>
      </c>
      <c r="V47" s="20">
        <f>SUM(CALCULATION!KJ43:KK43)</f>
        <v>173</v>
      </c>
      <c r="W47" s="21">
        <f t="shared" si="9"/>
        <v>84.390243902439</v>
      </c>
      <c r="X47" s="20">
        <f>SUM(CALCULATION!KM43:KN43)</f>
        <v>36</v>
      </c>
      <c r="Y47" s="21">
        <f t="shared" si="19"/>
        <v>97.2972972972973</v>
      </c>
    </row>
    <row r="48" ht="13" customHeight="1" spans="1:25">
      <c r="A48" s="13">
        <v>44</v>
      </c>
      <c r="B48" s="18">
        <v>44</v>
      </c>
      <c r="C48" s="22" t="s">
        <v>65</v>
      </c>
      <c r="D48" s="20">
        <f>SUM(CALCULATION!JI44:JJ44)</f>
        <v>181</v>
      </c>
      <c r="E48" s="21">
        <f t="shared" si="0"/>
        <v>85.781990521327</v>
      </c>
      <c r="F48" s="20">
        <f>SUM(CALCULATION!JX44:JY44)</f>
        <v>100</v>
      </c>
      <c r="G48" s="21">
        <f t="shared" si="17"/>
        <v>86.2068965517241</v>
      </c>
      <c r="H48" s="20">
        <f>SUM(CALCULATION!JL44:JM44)</f>
        <v>145</v>
      </c>
      <c r="I48" s="21">
        <f t="shared" si="2"/>
        <v>82.8571428571429</v>
      </c>
      <c r="J48" s="20">
        <f>SUM(CALCULATION!JO44:JP44)</f>
        <v>53</v>
      </c>
      <c r="K48" s="21">
        <f t="shared" si="15"/>
        <v>92.9824561403509</v>
      </c>
      <c r="L48" s="20">
        <f>SUM(CALCULATION!JR44:JS44)</f>
        <v>212</v>
      </c>
      <c r="M48" s="21">
        <f t="shared" si="4"/>
        <v>86.8852459016393</v>
      </c>
      <c r="N48" s="20">
        <f>SUM(CALCULATION!JU44:JV44)</f>
        <v>186</v>
      </c>
      <c r="O48" s="21">
        <f t="shared" si="5"/>
        <v>88.5714285714286</v>
      </c>
      <c r="P48" s="20">
        <f>SUM(CALCULATION!KA44:KB44)</f>
        <v>76</v>
      </c>
      <c r="Q48" s="21">
        <f t="shared" si="18"/>
        <v>97.4358974358974</v>
      </c>
      <c r="R48" s="20">
        <f>SUM(CALCULATION!KD44:KE44)</f>
        <v>152</v>
      </c>
      <c r="S48" s="21">
        <f t="shared" si="7"/>
        <v>80.4232804232804</v>
      </c>
      <c r="T48" s="20">
        <f>SUM(CALCULATION!KG44:KH44)</f>
        <v>37</v>
      </c>
      <c r="U48" s="21">
        <f t="shared" si="8"/>
        <v>86.046511627907</v>
      </c>
      <c r="V48" s="20">
        <f>SUM(CALCULATION!KJ44:KK44)</f>
        <v>175</v>
      </c>
      <c r="W48" s="21">
        <f t="shared" si="9"/>
        <v>85.3658536585366</v>
      </c>
      <c r="X48" s="20">
        <f>SUM(CALCULATION!KM44:KN44)</f>
        <v>32</v>
      </c>
      <c r="Y48" s="21">
        <f t="shared" si="19"/>
        <v>86.4864864864865</v>
      </c>
    </row>
    <row r="49" ht="13" customHeight="1" spans="1:25">
      <c r="A49" s="13">
        <v>45</v>
      </c>
      <c r="B49" s="18">
        <v>45</v>
      </c>
      <c r="C49" s="22" t="s">
        <v>66</v>
      </c>
      <c r="D49" s="20">
        <f>SUM(CALCULATION!JI45:JJ45)</f>
        <v>194</v>
      </c>
      <c r="E49" s="21">
        <f t="shared" si="0"/>
        <v>91.9431279620853</v>
      </c>
      <c r="F49" s="20">
        <f>SUM(CALCULATION!JX45:JY45)</f>
        <v>111</v>
      </c>
      <c r="G49" s="21">
        <f t="shared" si="17"/>
        <v>95.6896551724138</v>
      </c>
      <c r="H49" s="20">
        <f>SUM(CALCULATION!JL45:JM45)</f>
        <v>165</v>
      </c>
      <c r="I49" s="21">
        <f t="shared" si="2"/>
        <v>94.2857142857143</v>
      </c>
      <c r="J49" s="20">
        <f>SUM(CALCULATION!JO45:JP45)</f>
        <v>50</v>
      </c>
      <c r="K49" s="21">
        <f t="shared" si="15"/>
        <v>87.719298245614</v>
      </c>
      <c r="L49" s="20">
        <f>SUM(CALCULATION!JR45:JS45)</f>
        <v>227</v>
      </c>
      <c r="M49" s="21">
        <f t="shared" si="4"/>
        <v>93.0327868852459</v>
      </c>
      <c r="N49" s="20">
        <f>SUM(CALCULATION!JU45:JV45)</f>
        <v>194</v>
      </c>
      <c r="O49" s="21">
        <f t="shared" si="5"/>
        <v>92.3809523809524</v>
      </c>
      <c r="P49" s="20">
        <f>SUM(CALCULATION!KA45:KB45)</f>
        <v>74</v>
      </c>
      <c r="Q49" s="21">
        <f t="shared" si="18"/>
        <v>94.8717948717949</v>
      </c>
      <c r="R49" s="20">
        <f>SUM(CALCULATION!KD45:KE45)</f>
        <v>175</v>
      </c>
      <c r="S49" s="21">
        <f t="shared" si="7"/>
        <v>92.5925925925926</v>
      </c>
      <c r="T49" s="20">
        <f>SUM(CALCULATION!KG45:KH45)</f>
        <v>38</v>
      </c>
      <c r="U49" s="21">
        <f t="shared" si="8"/>
        <v>88.3720930232558</v>
      </c>
      <c r="V49" s="20">
        <f>SUM(CALCULATION!KJ45:KK45)</f>
        <v>190</v>
      </c>
      <c r="W49" s="21">
        <f t="shared" si="9"/>
        <v>92.6829268292683</v>
      </c>
      <c r="X49" s="20">
        <f>SUM(CALCULATION!KM45:KN45)</f>
        <v>34</v>
      </c>
      <c r="Y49" s="21">
        <f t="shared" si="19"/>
        <v>91.8918918918919</v>
      </c>
    </row>
    <row r="50" ht="13" customHeight="1" spans="1:25">
      <c r="A50" s="13">
        <v>46</v>
      </c>
      <c r="B50" s="18">
        <v>46</v>
      </c>
      <c r="C50" s="22" t="s">
        <v>67</v>
      </c>
      <c r="D50" s="20">
        <f>SUM(CALCULATION!JI46:JJ46)</f>
        <v>173</v>
      </c>
      <c r="E50" s="21">
        <f t="shared" si="0"/>
        <v>81.9905213270142</v>
      </c>
      <c r="F50" s="20">
        <f>SUM(CALCULATION!JX46:JY46)</f>
        <v>99</v>
      </c>
      <c r="G50" s="21">
        <f t="shared" si="17"/>
        <v>85.3448275862069</v>
      </c>
      <c r="H50" s="20">
        <f>SUM(CALCULATION!JL46:JM46)</f>
        <v>143</v>
      </c>
      <c r="I50" s="21">
        <f t="shared" si="2"/>
        <v>81.7142857142857</v>
      </c>
      <c r="J50" s="20">
        <f>SUM(CALCULATION!JO46:JP46)</f>
        <v>51</v>
      </c>
      <c r="K50" s="21">
        <f t="shared" si="15"/>
        <v>89.4736842105263</v>
      </c>
      <c r="L50" s="20">
        <f>SUM(CALCULATION!JR46:JS46)</f>
        <v>196</v>
      </c>
      <c r="M50" s="21">
        <f t="shared" si="4"/>
        <v>80.327868852459</v>
      </c>
      <c r="N50" s="20">
        <f>SUM(CALCULATION!JU46:JV46)</f>
        <v>176</v>
      </c>
      <c r="O50" s="21">
        <f t="shared" si="5"/>
        <v>83.8095238095238</v>
      </c>
      <c r="P50" s="20">
        <f>SUM(CALCULATION!KA46:KB46)</f>
        <v>76</v>
      </c>
      <c r="Q50" s="21">
        <f t="shared" si="18"/>
        <v>97.4358974358974</v>
      </c>
      <c r="R50" s="20">
        <f>SUM(CALCULATION!KD46:KE46)</f>
        <v>147</v>
      </c>
      <c r="S50" s="21">
        <f t="shared" si="7"/>
        <v>77.7777777777778</v>
      </c>
      <c r="T50" s="20">
        <f>SUM(CALCULATION!KG46:KH46)</f>
        <v>31</v>
      </c>
      <c r="U50" s="21">
        <f t="shared" si="8"/>
        <v>72.0930232558139</v>
      </c>
      <c r="V50" s="20">
        <f>SUM(CALCULATION!KJ46:KK46)</f>
        <v>174</v>
      </c>
      <c r="W50" s="21">
        <f t="shared" si="9"/>
        <v>84.8780487804878</v>
      </c>
      <c r="X50" s="20">
        <f>SUM(CALCULATION!KM46:KN46)</f>
        <v>33</v>
      </c>
      <c r="Y50" s="21">
        <f t="shared" si="19"/>
        <v>89.1891891891892</v>
      </c>
    </row>
    <row r="51" ht="13" customHeight="1" spans="1:25">
      <c r="A51" s="13">
        <v>47</v>
      </c>
      <c r="B51" s="18">
        <v>47</v>
      </c>
      <c r="C51" s="28" t="s">
        <v>68</v>
      </c>
      <c r="D51" s="20">
        <f>SUM(CALCULATION!JI47:JJ47)</f>
        <v>201</v>
      </c>
      <c r="E51" s="21">
        <f t="shared" si="0"/>
        <v>95.260663507109</v>
      </c>
      <c r="F51" s="20">
        <f>SUM(CALCULATION!JX47:JY47)</f>
        <v>115</v>
      </c>
      <c r="G51" s="21">
        <f t="shared" si="17"/>
        <v>99.1379310344828</v>
      </c>
      <c r="H51" s="20">
        <f>SUM(CALCULATION!JL47:JM47)</f>
        <v>167</v>
      </c>
      <c r="I51" s="21">
        <f t="shared" si="2"/>
        <v>95.4285714285714</v>
      </c>
      <c r="J51" s="20">
        <f>SUM(CALCULATION!JO47:JP47)</f>
        <v>54</v>
      </c>
      <c r="K51" s="21">
        <f t="shared" si="15"/>
        <v>94.7368421052632</v>
      </c>
      <c r="L51" s="20">
        <f>SUM(CALCULATION!JR47:JS47)</f>
        <v>237</v>
      </c>
      <c r="M51" s="21">
        <f t="shared" si="4"/>
        <v>97.1311475409836</v>
      </c>
      <c r="N51" s="20">
        <f>SUM(CALCULATION!JU47:JV47)</f>
        <v>206</v>
      </c>
      <c r="O51" s="21">
        <f t="shared" si="5"/>
        <v>98.0952380952381</v>
      </c>
      <c r="P51" s="20">
        <f>SUM(CALCULATION!KA47:KB47)</f>
        <v>76</v>
      </c>
      <c r="Q51" s="21">
        <f t="shared" si="18"/>
        <v>97.4358974358974</v>
      </c>
      <c r="R51" s="20">
        <f>SUM(CALCULATION!KD47:KE47)</f>
        <v>181</v>
      </c>
      <c r="S51" s="21">
        <f t="shared" si="7"/>
        <v>95.7671957671958</v>
      </c>
      <c r="T51" s="20">
        <f>SUM(CALCULATION!KG47:KH47)</f>
        <v>42</v>
      </c>
      <c r="U51" s="21">
        <f t="shared" si="8"/>
        <v>97.6744186046512</v>
      </c>
      <c r="V51" s="20">
        <f>SUM(CALCULATION!KJ47:KK47)</f>
        <v>196</v>
      </c>
      <c r="W51" s="21">
        <f t="shared" si="9"/>
        <v>95.609756097561</v>
      </c>
      <c r="X51" s="20">
        <f>SUM(CALCULATION!KM47:KN47)</f>
        <v>35</v>
      </c>
      <c r="Y51" s="21">
        <f t="shared" si="19"/>
        <v>94.5945945945946</v>
      </c>
    </row>
    <row r="52" ht="13" customHeight="1" spans="1:25">
      <c r="A52" s="13">
        <v>48</v>
      </c>
      <c r="B52" s="18">
        <v>48</v>
      </c>
      <c r="C52" s="19" t="s">
        <v>69</v>
      </c>
      <c r="D52" s="20">
        <f>SUM(CALCULATION!JI48:JJ48)</f>
        <v>177</v>
      </c>
      <c r="E52" s="21">
        <f t="shared" si="0"/>
        <v>83.8862559241706</v>
      </c>
      <c r="F52" s="20">
        <f>SUM(CALCULATION!JX48:JY48)</f>
        <v>94</v>
      </c>
      <c r="G52" s="21">
        <f t="shared" si="17"/>
        <v>81.0344827586207</v>
      </c>
      <c r="H52" s="24">
        <f>SUM(CALCULATION!JL48:JM48)</f>
        <v>132</v>
      </c>
      <c r="I52" s="26">
        <f t="shared" si="2"/>
        <v>75.4285714285714</v>
      </c>
      <c r="J52" s="20">
        <f>SUM(CALCULATION!JO48:JP48)</f>
        <v>49</v>
      </c>
      <c r="K52" s="21">
        <f t="shared" si="15"/>
        <v>85.9649122807018</v>
      </c>
      <c r="L52" s="20">
        <f>SUM(CALCULATION!JR48:JS48)</f>
        <v>185</v>
      </c>
      <c r="M52" s="21">
        <f t="shared" si="4"/>
        <v>75.8196721311475</v>
      </c>
      <c r="N52" s="20">
        <f>SUM(CALCULATION!JU48:JV48)</f>
        <v>158</v>
      </c>
      <c r="O52" s="21">
        <f t="shared" si="5"/>
        <v>75.2380952380952</v>
      </c>
      <c r="P52" s="20">
        <f>SUM(CALCULATION!KA48:KB48)</f>
        <v>73</v>
      </c>
      <c r="Q52" s="21">
        <f t="shared" si="18"/>
        <v>93.5897435897436</v>
      </c>
      <c r="R52" s="20">
        <f>SUM(CALCULATION!KD48:KE48)</f>
        <v>153</v>
      </c>
      <c r="S52" s="21">
        <f t="shared" si="7"/>
        <v>80.9523809523809</v>
      </c>
      <c r="T52" s="20">
        <f>SUM(CALCULATION!KG48:KH48)</f>
        <v>32</v>
      </c>
      <c r="U52" s="21">
        <f t="shared" si="8"/>
        <v>74.4186046511628</v>
      </c>
      <c r="V52" s="20">
        <f>SUM(CALCULATION!KJ48:KK48)</f>
        <v>155</v>
      </c>
      <c r="W52" s="21">
        <f t="shared" si="9"/>
        <v>75.609756097561</v>
      </c>
      <c r="X52" s="20">
        <f>SUM(CALCULATION!KM48:KN48)</f>
        <v>32</v>
      </c>
      <c r="Y52" s="21">
        <f t="shared" si="19"/>
        <v>86.4864864864865</v>
      </c>
    </row>
    <row r="53" ht="13" customHeight="1" spans="1:25">
      <c r="A53" s="13">
        <v>49</v>
      </c>
      <c r="B53" s="18">
        <v>49</v>
      </c>
      <c r="C53" s="22" t="s">
        <v>70</v>
      </c>
      <c r="D53" s="20">
        <f>SUM(CALCULATION!JI49:JJ49)</f>
        <v>185</v>
      </c>
      <c r="E53" s="21">
        <f t="shared" si="0"/>
        <v>87.6777251184834</v>
      </c>
      <c r="F53" s="20">
        <f>SUM(CALCULATION!JX49:JY49)</f>
        <v>104</v>
      </c>
      <c r="G53" s="21">
        <f t="shared" si="17"/>
        <v>89.6551724137931</v>
      </c>
      <c r="H53" s="20">
        <f>SUM(CALCULATION!JL49:JM49)</f>
        <v>166</v>
      </c>
      <c r="I53" s="21">
        <f t="shared" si="2"/>
        <v>94.8571428571429</v>
      </c>
      <c r="J53" s="20">
        <f>SUM(CALCULATION!JO49:JP49)</f>
        <v>52</v>
      </c>
      <c r="K53" s="21">
        <f t="shared" si="15"/>
        <v>91.2280701754386</v>
      </c>
      <c r="L53" s="20">
        <f>SUM(CALCULATION!JR49:JS49)</f>
        <v>229</v>
      </c>
      <c r="M53" s="21">
        <f t="shared" si="4"/>
        <v>93.8524590163934</v>
      </c>
      <c r="N53" s="20">
        <f>SUM(CALCULATION!JU49:JV49)</f>
        <v>203</v>
      </c>
      <c r="O53" s="21">
        <f t="shared" si="5"/>
        <v>96.6666666666667</v>
      </c>
      <c r="P53" s="20">
        <f>SUM(CALCULATION!KA49:KB49)</f>
        <v>75</v>
      </c>
      <c r="Q53" s="21">
        <f t="shared" si="18"/>
        <v>96.1538461538462</v>
      </c>
      <c r="R53" s="20">
        <f>SUM(CALCULATION!KD49:KE49)</f>
        <v>172</v>
      </c>
      <c r="S53" s="21">
        <f t="shared" si="7"/>
        <v>91.005291005291</v>
      </c>
      <c r="T53" s="20">
        <f>SUM(CALCULATION!KG49:KH49)</f>
        <v>40</v>
      </c>
      <c r="U53" s="21">
        <f t="shared" si="8"/>
        <v>93.0232558139535</v>
      </c>
      <c r="V53" s="20">
        <f>SUM(CALCULATION!KJ49:KK49)</f>
        <v>184</v>
      </c>
      <c r="W53" s="21">
        <f t="shared" si="9"/>
        <v>89.7560975609756</v>
      </c>
      <c r="X53" s="20">
        <f>SUM(CALCULATION!KM49:KN49)</f>
        <v>37</v>
      </c>
      <c r="Y53" s="21">
        <f t="shared" si="19"/>
        <v>100</v>
      </c>
    </row>
    <row r="54" ht="13" customHeight="1" spans="1:25">
      <c r="A54" s="13">
        <v>50</v>
      </c>
      <c r="B54" s="18">
        <v>50</v>
      </c>
      <c r="C54" s="22" t="s">
        <v>71</v>
      </c>
      <c r="D54" s="20">
        <f>SUM(CALCULATION!JI50:JJ50)</f>
        <v>180</v>
      </c>
      <c r="E54" s="21">
        <f t="shared" si="0"/>
        <v>85.3080568720379</v>
      </c>
      <c r="F54" s="20">
        <f>SUM(CALCULATION!JX50:JY50)</f>
        <v>100</v>
      </c>
      <c r="G54" s="21">
        <f t="shared" si="17"/>
        <v>86.2068965517241</v>
      </c>
      <c r="H54" s="20">
        <f>SUM(CALCULATION!JL50:JM50)</f>
        <v>152</v>
      </c>
      <c r="I54" s="21">
        <f t="shared" si="2"/>
        <v>86.8571428571429</v>
      </c>
      <c r="J54" s="20">
        <f>SUM(CALCULATION!JO50:JP50)</f>
        <v>52</v>
      </c>
      <c r="K54" s="21">
        <f t="shared" si="15"/>
        <v>91.2280701754386</v>
      </c>
      <c r="L54" s="20">
        <f>SUM(CALCULATION!JR50:JS50)</f>
        <v>204</v>
      </c>
      <c r="M54" s="21">
        <f t="shared" si="4"/>
        <v>83.6065573770492</v>
      </c>
      <c r="N54" s="20">
        <f>SUM(CALCULATION!JU50:JV50)</f>
        <v>192</v>
      </c>
      <c r="O54" s="21">
        <f t="shared" si="5"/>
        <v>91.4285714285714</v>
      </c>
      <c r="P54" s="20">
        <f>SUM(CALCULATION!KA50:KB50)</f>
        <v>78</v>
      </c>
      <c r="Q54" s="21">
        <f t="shared" si="18"/>
        <v>100</v>
      </c>
      <c r="R54" s="20">
        <f>SUM(CALCULATION!KD50:KE50)</f>
        <v>161</v>
      </c>
      <c r="S54" s="21">
        <f t="shared" si="7"/>
        <v>85.1851851851852</v>
      </c>
      <c r="T54" s="20">
        <f>SUM(CALCULATION!KG50:KH50)</f>
        <v>35</v>
      </c>
      <c r="U54" s="21">
        <f t="shared" si="8"/>
        <v>81.3953488372093</v>
      </c>
      <c r="V54" s="20">
        <f>SUM(CALCULATION!KJ50:KK50)</f>
        <v>166</v>
      </c>
      <c r="W54" s="21">
        <f t="shared" si="9"/>
        <v>80.9756097560976</v>
      </c>
      <c r="X54" s="20">
        <f>SUM(CALCULATION!KM50:KN50)</f>
        <v>32</v>
      </c>
      <c r="Y54" s="21">
        <f t="shared" si="19"/>
        <v>86.4864864864865</v>
      </c>
    </row>
    <row r="55" ht="13" customHeight="1" spans="1:25">
      <c r="A55" s="13">
        <v>51</v>
      </c>
      <c r="B55" s="18">
        <v>51</v>
      </c>
      <c r="C55" s="22" t="s">
        <v>72</v>
      </c>
      <c r="D55" s="20">
        <f>SUM(CALCULATION!JI51:JJ51)</f>
        <v>166</v>
      </c>
      <c r="E55" s="21">
        <f t="shared" si="0"/>
        <v>78.6729857819905</v>
      </c>
      <c r="F55" s="20">
        <f>SUM(CALCULATION!JX51:JY51)</f>
        <v>93</v>
      </c>
      <c r="G55" s="21">
        <f t="shared" si="17"/>
        <v>80.1724137931034</v>
      </c>
      <c r="H55" s="20">
        <f>SUM(CALCULATION!JL51:JM51)</f>
        <v>145</v>
      </c>
      <c r="I55" s="21">
        <f t="shared" si="2"/>
        <v>82.8571428571429</v>
      </c>
      <c r="J55" s="20">
        <f>SUM(CALCULATION!JO51:JP51)</f>
        <v>52</v>
      </c>
      <c r="K55" s="21">
        <f t="shared" si="15"/>
        <v>91.2280701754386</v>
      </c>
      <c r="L55" s="20">
        <f>SUM(CALCULATION!JR51:JS51)</f>
        <v>198</v>
      </c>
      <c r="M55" s="21">
        <f t="shared" si="4"/>
        <v>81.1475409836066</v>
      </c>
      <c r="N55" s="20">
        <f>SUM(CALCULATION!JU51:JV51)</f>
        <v>186</v>
      </c>
      <c r="O55" s="21">
        <f t="shared" si="5"/>
        <v>88.5714285714286</v>
      </c>
      <c r="P55" s="20">
        <f>SUM(CALCULATION!KA51:KB51)</f>
        <v>71</v>
      </c>
      <c r="Q55" s="21">
        <f t="shared" si="18"/>
        <v>91.025641025641</v>
      </c>
      <c r="R55" s="20">
        <f>SUM(CALCULATION!KD51:KE51)</f>
        <v>151</v>
      </c>
      <c r="S55" s="21">
        <f t="shared" si="7"/>
        <v>79.8941798941799</v>
      </c>
      <c r="T55" s="20">
        <f>SUM(CALCULATION!KG51:KH51)</f>
        <v>34</v>
      </c>
      <c r="U55" s="21">
        <f t="shared" si="8"/>
        <v>79.0697674418605</v>
      </c>
      <c r="V55" s="20">
        <f>SUM(CALCULATION!KJ51:KK51)</f>
        <v>160</v>
      </c>
      <c r="W55" s="21">
        <f t="shared" si="9"/>
        <v>78.0487804878049</v>
      </c>
      <c r="X55" s="20">
        <f>SUM(CALCULATION!KM51:KN51)</f>
        <v>35</v>
      </c>
      <c r="Y55" s="21">
        <f t="shared" si="19"/>
        <v>94.5945945945946</v>
      </c>
    </row>
    <row r="56" ht="13" customHeight="1" spans="1:25">
      <c r="A56" s="13">
        <v>52</v>
      </c>
      <c r="B56" s="18">
        <v>52</v>
      </c>
      <c r="C56" s="22" t="s">
        <v>73</v>
      </c>
      <c r="D56" s="20">
        <f>SUM(CALCULATION!JI52:JJ52)</f>
        <v>189</v>
      </c>
      <c r="E56" s="21">
        <f t="shared" si="0"/>
        <v>89.5734597156398</v>
      </c>
      <c r="F56" s="20">
        <f>SUM(CALCULATION!JX52:JY52)</f>
        <v>105</v>
      </c>
      <c r="G56" s="21">
        <f t="shared" si="17"/>
        <v>90.5172413793103</v>
      </c>
      <c r="H56" s="20">
        <f>SUM(CALCULATION!JL52:JM52)</f>
        <v>157</v>
      </c>
      <c r="I56" s="21">
        <f t="shared" si="2"/>
        <v>89.7142857142857</v>
      </c>
      <c r="J56" s="20">
        <f>SUM(CALCULATION!JO52:JP52)</f>
        <v>54</v>
      </c>
      <c r="K56" s="21">
        <f t="shared" si="15"/>
        <v>94.7368421052632</v>
      </c>
      <c r="L56" s="20">
        <f>SUM(CALCULATION!JR52:JS52)</f>
        <v>225</v>
      </c>
      <c r="M56" s="21">
        <f t="shared" si="4"/>
        <v>92.2131147540984</v>
      </c>
      <c r="N56" s="20">
        <f>SUM(CALCULATION!JU52:JV52)</f>
        <v>197</v>
      </c>
      <c r="O56" s="21">
        <f t="shared" si="5"/>
        <v>93.8095238095238</v>
      </c>
      <c r="P56" s="20">
        <f>SUM(CALCULATION!KA52:KB52)</f>
        <v>78</v>
      </c>
      <c r="Q56" s="21">
        <f>P56/78*100</f>
        <v>100</v>
      </c>
      <c r="R56" s="20">
        <f>SUM(CALCULATION!KD52:KE52)</f>
        <v>169</v>
      </c>
      <c r="S56" s="21">
        <f t="shared" si="7"/>
        <v>89.4179894179894</v>
      </c>
      <c r="T56" s="20">
        <f>SUM(CALCULATION!KG52:KH52)</f>
        <v>36</v>
      </c>
      <c r="U56" s="21">
        <f t="shared" si="8"/>
        <v>83.7209302325581</v>
      </c>
      <c r="V56" s="20">
        <f>SUM(CALCULATION!KJ52:KK52)</f>
        <v>174</v>
      </c>
      <c r="W56" s="21">
        <f t="shared" si="9"/>
        <v>84.8780487804878</v>
      </c>
      <c r="X56" s="20">
        <f>SUM(CALCULATION!KM52:KN52)</f>
        <v>37</v>
      </c>
      <c r="Y56" s="21">
        <f t="shared" si="19"/>
        <v>100</v>
      </c>
    </row>
    <row r="57" ht="13" customHeight="1" spans="1:25">
      <c r="A57" s="13">
        <v>53</v>
      </c>
      <c r="B57" s="18">
        <v>53</v>
      </c>
      <c r="C57" s="22" t="s">
        <v>74</v>
      </c>
      <c r="D57" s="24">
        <f>SUM(CALCULATION!JI53:JJ53)</f>
        <v>168</v>
      </c>
      <c r="E57" s="26">
        <f t="shared" si="0"/>
        <v>79.6208530805687</v>
      </c>
      <c r="F57" s="24">
        <f>SUM(CALCULATION!JX53:JY53)</f>
        <v>88</v>
      </c>
      <c r="G57" s="26">
        <f t="shared" si="17"/>
        <v>75.8620689655172</v>
      </c>
      <c r="H57" s="24">
        <f>SUM(CALCULATION!JL53:JM53)</f>
        <v>128</v>
      </c>
      <c r="I57" s="26">
        <f t="shared" si="2"/>
        <v>73.1428571428571</v>
      </c>
      <c r="J57" s="24">
        <f>SUM(CALCULATION!JO53:JP53)</f>
        <v>45</v>
      </c>
      <c r="K57" s="26">
        <f t="shared" si="15"/>
        <v>78.9473684210526</v>
      </c>
      <c r="L57" s="24">
        <f>SUM(CALCULATION!JR53:JS53)</f>
        <v>171</v>
      </c>
      <c r="M57" s="26">
        <f t="shared" si="4"/>
        <v>70.0819672131148</v>
      </c>
      <c r="N57" s="24">
        <f>SUM(CALCULATION!JU53:JV53)</f>
        <v>157</v>
      </c>
      <c r="O57" s="26">
        <f t="shared" si="5"/>
        <v>74.7619047619048</v>
      </c>
      <c r="P57" s="24">
        <f>SUM(CALCULATION!KA53:KB53)</f>
        <v>62</v>
      </c>
      <c r="Q57" s="26">
        <f t="shared" si="18"/>
        <v>79.4871794871795</v>
      </c>
      <c r="R57" s="24">
        <f>SUM(CALCULATION!KD53:KE53)</f>
        <v>128</v>
      </c>
      <c r="S57" s="26">
        <f t="shared" si="7"/>
        <v>67.7248677248677</v>
      </c>
      <c r="T57" s="24">
        <f>SUM(CALCULATION!KG53:KH53)</f>
        <v>32</v>
      </c>
      <c r="U57" s="26">
        <f t="shared" si="8"/>
        <v>74.4186046511628</v>
      </c>
      <c r="V57" s="24">
        <f>SUM(CALCULATION!KJ53:KK53)</f>
        <v>147</v>
      </c>
      <c r="W57" s="26">
        <f t="shared" si="9"/>
        <v>71.7073170731707</v>
      </c>
      <c r="X57" s="20">
        <f>SUM(CALCULATION!KM53:KN53)</f>
        <v>30</v>
      </c>
      <c r="Y57" s="21">
        <f t="shared" si="19"/>
        <v>81.0810810810811</v>
      </c>
    </row>
    <row r="58" ht="13" customHeight="1" spans="1:25">
      <c r="A58" s="13">
        <v>54</v>
      </c>
      <c r="B58" s="18">
        <v>54</v>
      </c>
      <c r="C58" s="22" t="s">
        <v>75</v>
      </c>
      <c r="D58" s="20">
        <f>SUM(CALCULATION!JI54:JJ54)</f>
        <v>208</v>
      </c>
      <c r="E58" s="21">
        <f t="shared" si="0"/>
        <v>98.5781990521327</v>
      </c>
      <c r="F58" s="20">
        <f>SUM(CALCULATION!JX54:JY54)</f>
        <v>112</v>
      </c>
      <c r="G58" s="21">
        <f t="shared" si="17"/>
        <v>96.551724137931</v>
      </c>
      <c r="H58" s="20">
        <f>SUM(CALCULATION!JL54:JM54)</f>
        <v>166</v>
      </c>
      <c r="I58" s="21">
        <f t="shared" si="2"/>
        <v>94.8571428571429</v>
      </c>
      <c r="J58" s="20">
        <f>SUM(CALCULATION!JO54:JP54)</f>
        <v>50</v>
      </c>
      <c r="K58" s="21">
        <f t="shared" si="15"/>
        <v>87.719298245614</v>
      </c>
      <c r="L58" s="20">
        <f>SUM(CALCULATION!JR54:JS54)</f>
        <v>230</v>
      </c>
      <c r="M58" s="21">
        <f t="shared" si="4"/>
        <v>94.2622950819672</v>
      </c>
      <c r="N58" s="20">
        <f>SUM(CALCULATION!JU54:JV54)</f>
        <v>204</v>
      </c>
      <c r="O58" s="21">
        <f t="shared" si="5"/>
        <v>97.1428571428571</v>
      </c>
      <c r="P58" s="20">
        <f>SUM(CALCULATION!KA54:KB54)</f>
        <v>76</v>
      </c>
      <c r="Q58" s="21">
        <f t="shared" si="18"/>
        <v>97.4358974358974</v>
      </c>
      <c r="R58" s="20">
        <f>SUM(CALCULATION!KD54:KE54)</f>
        <v>181</v>
      </c>
      <c r="S58" s="21">
        <f t="shared" si="7"/>
        <v>95.7671957671958</v>
      </c>
      <c r="T58" s="20">
        <f>SUM(CALCULATION!KG54:KH54)</f>
        <v>38</v>
      </c>
      <c r="U58" s="21">
        <f t="shared" si="8"/>
        <v>88.3720930232558</v>
      </c>
      <c r="V58" s="20">
        <f>SUM(CALCULATION!KJ54:KK54)</f>
        <v>196</v>
      </c>
      <c r="W58" s="21">
        <f t="shared" si="9"/>
        <v>95.609756097561</v>
      </c>
      <c r="X58" s="20">
        <f>SUM(CALCULATION!KM54:KN54)</f>
        <v>36</v>
      </c>
      <c r="Y58" s="21">
        <f t="shared" si="19"/>
        <v>97.2972972972973</v>
      </c>
    </row>
    <row r="59" ht="13" customHeight="1" spans="1:25">
      <c r="A59" s="13">
        <v>55</v>
      </c>
      <c r="B59" s="18">
        <v>55</v>
      </c>
      <c r="C59" s="22" t="s">
        <v>76</v>
      </c>
      <c r="D59" s="20">
        <f>SUM(CALCULATION!JI55:JJ55)</f>
        <v>195</v>
      </c>
      <c r="E59" s="21">
        <f t="shared" si="0"/>
        <v>92.4170616113744</v>
      </c>
      <c r="F59" s="20">
        <f>SUM(CALCULATION!JX55:JY55)</f>
        <v>108</v>
      </c>
      <c r="G59" s="21">
        <f t="shared" si="17"/>
        <v>93.1034482758621</v>
      </c>
      <c r="H59" s="20">
        <f>SUM(CALCULATION!JL55:JM55)</f>
        <v>163</v>
      </c>
      <c r="I59" s="21">
        <f t="shared" si="2"/>
        <v>93.1428571428571</v>
      </c>
      <c r="J59" s="20">
        <f>SUM(CALCULATION!JO55:JP55)</f>
        <v>52</v>
      </c>
      <c r="K59" s="21">
        <f t="shared" si="15"/>
        <v>91.2280701754386</v>
      </c>
      <c r="L59" s="20">
        <f>SUM(CALCULATION!JR55:JS55)</f>
        <v>206</v>
      </c>
      <c r="M59" s="21">
        <f t="shared" si="4"/>
        <v>84.4262295081967</v>
      </c>
      <c r="N59" s="20">
        <f>SUM(CALCULATION!JU55:JV55)</f>
        <v>193</v>
      </c>
      <c r="O59" s="21">
        <f t="shared" si="5"/>
        <v>91.9047619047619</v>
      </c>
      <c r="P59" s="20">
        <f>SUM(CALCULATION!KA55:KB55)</f>
        <v>74</v>
      </c>
      <c r="Q59" s="21">
        <f t="shared" si="18"/>
        <v>94.8717948717949</v>
      </c>
      <c r="R59" s="20">
        <f>SUM(CALCULATION!KD55:KE55)</f>
        <v>160</v>
      </c>
      <c r="S59" s="21">
        <f t="shared" si="7"/>
        <v>84.6560846560847</v>
      </c>
      <c r="T59" s="20">
        <f>SUM(CALCULATION!KG55:KH55)</f>
        <v>35</v>
      </c>
      <c r="U59" s="21">
        <f t="shared" si="8"/>
        <v>81.3953488372093</v>
      </c>
      <c r="V59" s="20">
        <f>SUM(CALCULATION!KJ55:KK55)</f>
        <v>187</v>
      </c>
      <c r="W59" s="21">
        <f t="shared" si="9"/>
        <v>91.219512195122</v>
      </c>
      <c r="X59" s="20">
        <f>SUM(CALCULATION!KM55:KN55)</f>
        <v>30</v>
      </c>
      <c r="Y59" s="21">
        <f t="shared" si="19"/>
        <v>81.0810810810811</v>
      </c>
    </row>
    <row r="60" ht="13" customHeight="1" spans="1:25">
      <c r="A60" s="13">
        <v>56</v>
      </c>
      <c r="B60" s="18">
        <v>56</v>
      </c>
      <c r="C60" s="22" t="s">
        <v>77</v>
      </c>
      <c r="D60" s="20">
        <f>SUM(CALCULATION!JI56:JJ56)</f>
        <v>197</v>
      </c>
      <c r="E60" s="21">
        <f t="shared" si="0"/>
        <v>93.3649289099526</v>
      </c>
      <c r="F60" s="20">
        <f>SUM(CALCULATION!JX56:JY56)</f>
        <v>110</v>
      </c>
      <c r="G60" s="21">
        <f t="shared" si="17"/>
        <v>94.8275862068966</v>
      </c>
      <c r="H60" s="20">
        <f>SUM(CALCULATION!JL56:JM56)</f>
        <v>160</v>
      </c>
      <c r="I60" s="21">
        <f t="shared" si="2"/>
        <v>91.4285714285714</v>
      </c>
      <c r="J60" s="20">
        <f>SUM(CALCULATION!JO56:JP56)</f>
        <v>55</v>
      </c>
      <c r="K60" s="21">
        <f t="shared" si="15"/>
        <v>96.4912280701754</v>
      </c>
      <c r="L60" s="20">
        <f>SUM(CALCULATION!JR56:JS56)</f>
        <v>229</v>
      </c>
      <c r="M60" s="21">
        <f t="shared" si="4"/>
        <v>93.8524590163934</v>
      </c>
      <c r="N60" s="20">
        <f>SUM(CALCULATION!JU56:JV56)</f>
        <v>193</v>
      </c>
      <c r="O60" s="21">
        <f t="shared" si="5"/>
        <v>91.9047619047619</v>
      </c>
      <c r="P60" s="20">
        <f>SUM(CALCULATION!KA56:KB56)</f>
        <v>74</v>
      </c>
      <c r="Q60" s="21">
        <f t="shared" si="18"/>
        <v>94.8717948717949</v>
      </c>
      <c r="R60" s="20">
        <f>SUM(CALCULATION!KD56:KE56)</f>
        <v>174</v>
      </c>
      <c r="S60" s="21">
        <f t="shared" si="7"/>
        <v>92.0634920634921</v>
      </c>
      <c r="T60" s="20">
        <f>SUM(CALCULATION!KG56:KH56)</f>
        <v>41</v>
      </c>
      <c r="U60" s="21">
        <f t="shared" si="8"/>
        <v>95.3488372093023</v>
      </c>
      <c r="V60" s="20">
        <f>SUM(CALCULATION!KJ56:KK56)</f>
        <v>188</v>
      </c>
      <c r="W60" s="21">
        <f t="shared" si="9"/>
        <v>91.7073170731707</v>
      </c>
      <c r="X60" s="20">
        <f>SUM(CALCULATION!KM56:KN56)</f>
        <v>32</v>
      </c>
      <c r="Y60" s="21">
        <f t="shared" si="19"/>
        <v>86.4864864864865</v>
      </c>
    </row>
    <row r="61" ht="13" customHeight="1" spans="1:25">
      <c r="A61" s="13">
        <v>57</v>
      </c>
      <c r="B61" s="18">
        <v>57</v>
      </c>
      <c r="C61" s="22" t="s">
        <v>78</v>
      </c>
      <c r="D61" s="20">
        <f>SUM(CALCULATION!JI57:JJ57)</f>
        <v>170</v>
      </c>
      <c r="E61" s="21">
        <f t="shared" si="0"/>
        <v>80.5687203791469</v>
      </c>
      <c r="F61" s="20">
        <f>SUM(CALCULATION!JX57:JY57)</f>
        <v>105</v>
      </c>
      <c r="G61" s="21">
        <f t="shared" si="17"/>
        <v>90.5172413793103</v>
      </c>
      <c r="H61" s="20">
        <f>SUM(CALCULATION!JL57:JM57)</f>
        <v>145</v>
      </c>
      <c r="I61" s="21">
        <f t="shared" si="2"/>
        <v>82.8571428571429</v>
      </c>
      <c r="J61" s="20">
        <f>SUM(CALCULATION!JO57:JP57)</f>
        <v>51</v>
      </c>
      <c r="K61" s="21">
        <f t="shared" si="15"/>
        <v>89.4736842105263</v>
      </c>
      <c r="L61" s="20">
        <f>SUM(CALCULATION!JR57:JS57)</f>
        <v>196</v>
      </c>
      <c r="M61" s="21">
        <f t="shared" si="4"/>
        <v>80.327868852459</v>
      </c>
      <c r="N61" s="20">
        <f>SUM(CALCULATION!JU57:JV57)</f>
        <v>183</v>
      </c>
      <c r="O61" s="21">
        <f t="shared" si="5"/>
        <v>87.1428571428571</v>
      </c>
      <c r="P61" s="20">
        <f>SUM(CALCULATION!KA57:KB57)</f>
        <v>69</v>
      </c>
      <c r="Q61" s="21">
        <f t="shared" si="18"/>
        <v>88.4615384615385</v>
      </c>
      <c r="R61" s="20">
        <f>SUM(CALCULATION!KD57:KE57)</f>
        <v>153</v>
      </c>
      <c r="S61" s="21">
        <f t="shared" si="7"/>
        <v>80.9523809523809</v>
      </c>
      <c r="T61" s="20">
        <f>SUM(CALCULATION!KG57:KH57)</f>
        <v>35</v>
      </c>
      <c r="U61" s="21">
        <f t="shared" si="8"/>
        <v>81.3953488372093</v>
      </c>
      <c r="V61" s="24">
        <f>SUM(CALCULATION!KJ57:KK57)</f>
        <v>160</v>
      </c>
      <c r="W61" s="26">
        <f t="shared" si="9"/>
        <v>78.0487804878049</v>
      </c>
      <c r="X61" s="20">
        <f>SUM(CALCULATION!KM57:KN57)</f>
        <v>32</v>
      </c>
      <c r="Y61" s="21">
        <f t="shared" si="19"/>
        <v>86.4864864864865</v>
      </c>
    </row>
    <row r="62" ht="13" customHeight="1" spans="1:25">
      <c r="A62" s="13">
        <v>58</v>
      </c>
      <c r="B62" s="18">
        <v>58</v>
      </c>
      <c r="C62" s="33" t="s">
        <v>79</v>
      </c>
      <c r="D62" s="20">
        <f>SUM(CALCULATION!JI58:JJ58)</f>
        <v>186</v>
      </c>
      <c r="E62" s="21">
        <f t="shared" si="0"/>
        <v>88.1516587677725</v>
      </c>
      <c r="F62" s="20">
        <f>SUM(CALCULATION!JX58:JY58)</f>
        <v>102</v>
      </c>
      <c r="G62" s="21">
        <f t="shared" si="17"/>
        <v>87.9310344827586</v>
      </c>
      <c r="H62" s="20">
        <f>SUM(CALCULATION!JL58:JM58)</f>
        <v>150</v>
      </c>
      <c r="I62" s="21">
        <f t="shared" si="2"/>
        <v>85.7142857142857</v>
      </c>
      <c r="J62" s="20">
        <f>SUM(CALCULATION!JO58:JP58)</f>
        <v>52</v>
      </c>
      <c r="K62" s="21">
        <f t="shared" si="15"/>
        <v>91.2280701754386</v>
      </c>
      <c r="L62" s="20">
        <f>SUM(CALCULATION!JR58:JS58)</f>
        <v>208</v>
      </c>
      <c r="M62" s="21">
        <f t="shared" si="4"/>
        <v>85.2459016393443</v>
      </c>
      <c r="N62" s="20">
        <f>SUM(CALCULATION!JU58:JV58)</f>
        <v>193</v>
      </c>
      <c r="O62" s="21">
        <f t="shared" si="5"/>
        <v>91.9047619047619</v>
      </c>
      <c r="P62" s="20">
        <f>SUM(CALCULATION!KA58:KB58)</f>
        <v>72</v>
      </c>
      <c r="Q62" s="21">
        <f t="shared" si="18"/>
        <v>92.3076923076923</v>
      </c>
      <c r="R62" s="20">
        <f>SUM(CALCULATION!KD58:KE58)</f>
        <v>165</v>
      </c>
      <c r="S62" s="21">
        <f t="shared" si="7"/>
        <v>87.3015873015873</v>
      </c>
      <c r="T62" s="20">
        <f>SUM(CALCULATION!KG58:KH58)</f>
        <v>38</v>
      </c>
      <c r="U62" s="21">
        <f t="shared" si="8"/>
        <v>88.3720930232558</v>
      </c>
      <c r="V62" s="20">
        <f>SUM(CALCULATION!KJ58:KK58)</f>
        <v>166</v>
      </c>
      <c r="W62" s="21">
        <f t="shared" si="9"/>
        <v>80.9756097560976</v>
      </c>
      <c r="X62" s="20">
        <f>SUM(CALCULATION!KM58:KN58)</f>
        <v>36</v>
      </c>
      <c r="Y62" s="21">
        <f t="shared" si="19"/>
        <v>97.2972972972973</v>
      </c>
    </row>
    <row r="63" customFormat="1" spans="2:3">
      <c r="B63" s="34"/>
      <c r="C63" s="35"/>
    </row>
    <row r="64" customFormat="1" spans="2:2">
      <c r="B64" s="34"/>
    </row>
  </sheetData>
  <mergeCells count="21">
    <mergeCell ref="B1:Y1"/>
    <mergeCell ref="B2:Y2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3:B5"/>
    <mergeCell ref="C3:C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opLeftCell="A4" workbookViewId="0">
      <selection activeCell="D14" sqref="D14"/>
    </sheetView>
  </sheetViews>
  <sheetFormatPr defaultColWidth="9" defaultRowHeight="15"/>
  <cols>
    <col min="1" max="2" width="5.28571428571429" customWidth="1"/>
    <col min="3" max="3" width="33" customWidth="1"/>
    <col min="4" max="4" width="15.7142857142857" customWidth="1"/>
    <col min="5" max="6" width="13.8571428571429" customWidth="1"/>
    <col min="7" max="7" width="14.5714285714286" customWidth="1"/>
    <col min="8" max="8" width="11.7142857142857" customWidth="1"/>
    <col min="9" max="9" width="11.8571428571429" customWidth="1"/>
    <col min="10" max="11" width="11.4285714285714" customWidth="1"/>
    <col min="12" max="12" width="10.5714285714286" customWidth="1"/>
    <col min="13" max="13" width="14" customWidth="1"/>
    <col min="14" max="16384" width="9.14285714285714"/>
  </cols>
  <sheetData>
    <row r="1" spans="1:10">
      <c r="A1" t="s">
        <v>0</v>
      </c>
      <c r="J1" t="s">
        <v>80</v>
      </c>
    </row>
    <row r="2" ht="21" spans="5:8">
      <c r="E2" s="115" t="s">
        <v>94</v>
      </c>
      <c r="F2" s="115"/>
      <c r="G2" s="115"/>
      <c r="H2" s="115"/>
    </row>
    <row r="3" ht="38.25" customHeight="1" spans="1:13">
      <c r="A3" s="92" t="s">
        <v>2</v>
      </c>
      <c r="B3" s="92" t="s">
        <v>82</v>
      </c>
      <c r="C3" s="116" t="s">
        <v>3</v>
      </c>
      <c r="D3" s="117" t="s">
        <v>4</v>
      </c>
      <c r="E3" s="117"/>
      <c r="F3" s="117" t="s">
        <v>5</v>
      </c>
      <c r="G3" s="117"/>
      <c r="H3" s="117" t="s">
        <v>6</v>
      </c>
      <c r="I3" s="117" t="s">
        <v>7</v>
      </c>
      <c r="J3" s="117"/>
      <c r="K3" s="117" t="s">
        <v>8</v>
      </c>
      <c r="L3" s="117"/>
      <c r="M3" t="s">
        <v>9</v>
      </c>
    </row>
    <row r="4" ht="75" customHeight="1" spans="4:13">
      <c r="D4" s="118" t="s">
        <v>83</v>
      </c>
      <c r="E4" s="118" t="s">
        <v>95</v>
      </c>
      <c r="F4" s="120" t="s">
        <v>96</v>
      </c>
      <c r="G4" s="118" t="s">
        <v>11</v>
      </c>
      <c r="H4" s="120" t="s">
        <v>87</v>
      </c>
      <c r="I4" s="120" t="s">
        <v>97</v>
      </c>
      <c r="J4" s="118" t="s">
        <v>11</v>
      </c>
      <c r="K4" s="92" t="s">
        <v>98</v>
      </c>
      <c r="L4" s="118" t="s">
        <v>84</v>
      </c>
      <c r="M4" s="131" t="s">
        <v>99</v>
      </c>
    </row>
    <row r="5" ht="57" customHeight="1" spans="4:13">
      <c r="D5" s="122" t="s">
        <v>19</v>
      </c>
      <c r="E5" s="123" t="s">
        <v>19</v>
      </c>
      <c r="F5" s="122" t="s">
        <v>19</v>
      </c>
      <c r="G5" s="123" t="s">
        <v>19</v>
      </c>
      <c r="H5" s="122" t="s">
        <v>19</v>
      </c>
      <c r="I5" s="122" t="s">
        <v>19</v>
      </c>
      <c r="J5" s="123" t="s">
        <v>19</v>
      </c>
      <c r="K5" s="92" t="s">
        <v>20</v>
      </c>
      <c r="L5" s="92" t="s">
        <v>20</v>
      </c>
      <c r="M5" s="92" t="s">
        <v>20</v>
      </c>
    </row>
    <row r="6" ht="15.75" spans="1:13">
      <c r="A6" s="91">
        <v>1</v>
      </c>
      <c r="B6" s="91">
        <v>1</v>
      </c>
      <c r="C6" s="124" t="s">
        <v>21</v>
      </c>
      <c r="D6">
        <v>4</v>
      </c>
      <c r="E6">
        <v>8</v>
      </c>
      <c r="F6">
        <v>5</v>
      </c>
      <c r="G6">
        <v>1</v>
      </c>
      <c r="H6">
        <v>3</v>
      </c>
      <c r="I6">
        <v>8</v>
      </c>
      <c r="J6">
        <v>0</v>
      </c>
      <c r="K6" s="48">
        <v>4</v>
      </c>
      <c r="L6" s="48">
        <v>0</v>
      </c>
      <c r="M6">
        <v>7</v>
      </c>
    </row>
    <row r="7" ht="33" customHeight="1" spans="1:13">
      <c r="A7" s="91">
        <v>2</v>
      </c>
      <c r="B7" s="91">
        <v>2</v>
      </c>
      <c r="C7" s="125" t="s">
        <v>22</v>
      </c>
      <c r="D7">
        <v>8</v>
      </c>
      <c r="E7">
        <v>15</v>
      </c>
      <c r="F7">
        <v>10</v>
      </c>
      <c r="G7">
        <v>2</v>
      </c>
      <c r="H7">
        <v>8</v>
      </c>
      <c r="I7">
        <v>14</v>
      </c>
      <c r="J7">
        <v>2</v>
      </c>
      <c r="K7" s="48">
        <v>10</v>
      </c>
      <c r="L7" s="48">
        <v>2</v>
      </c>
      <c r="M7">
        <v>19</v>
      </c>
    </row>
    <row r="8" ht="15.75" spans="1:13">
      <c r="A8" s="91">
        <v>3</v>
      </c>
      <c r="B8" s="91">
        <v>3</v>
      </c>
      <c r="C8" s="126" t="s">
        <v>23</v>
      </c>
      <c r="D8">
        <v>9</v>
      </c>
      <c r="E8">
        <v>16</v>
      </c>
      <c r="F8">
        <v>9</v>
      </c>
      <c r="G8">
        <v>2</v>
      </c>
      <c r="H8">
        <v>12</v>
      </c>
      <c r="I8">
        <v>13</v>
      </c>
      <c r="J8">
        <v>2</v>
      </c>
      <c r="K8" s="48">
        <v>16</v>
      </c>
      <c r="L8" s="48">
        <v>2</v>
      </c>
      <c r="M8">
        <v>18</v>
      </c>
    </row>
    <row r="9" ht="15.75" spans="1:13">
      <c r="A9" s="91">
        <v>4</v>
      </c>
      <c r="B9" s="91">
        <v>4</v>
      </c>
      <c r="C9" s="126" t="s">
        <v>24</v>
      </c>
      <c r="D9" s="47">
        <v>10</v>
      </c>
      <c r="E9">
        <v>12</v>
      </c>
      <c r="F9">
        <v>11</v>
      </c>
      <c r="G9">
        <v>2</v>
      </c>
      <c r="H9">
        <v>8</v>
      </c>
      <c r="I9">
        <v>12</v>
      </c>
      <c r="J9">
        <v>2</v>
      </c>
      <c r="K9" s="49">
        <v>15</v>
      </c>
      <c r="L9" s="49">
        <v>3</v>
      </c>
      <c r="M9">
        <v>17</v>
      </c>
    </row>
    <row r="10" ht="15.75" spans="1:13">
      <c r="A10" s="91">
        <v>5</v>
      </c>
      <c r="B10" s="91">
        <v>5</v>
      </c>
      <c r="C10" s="126" t="s">
        <v>25</v>
      </c>
      <c r="D10" s="47">
        <v>10</v>
      </c>
      <c r="E10">
        <v>15</v>
      </c>
      <c r="F10">
        <v>11</v>
      </c>
      <c r="G10">
        <v>2</v>
      </c>
      <c r="H10">
        <v>9</v>
      </c>
      <c r="I10">
        <v>15</v>
      </c>
      <c r="J10">
        <v>2</v>
      </c>
      <c r="K10" s="49">
        <v>15</v>
      </c>
      <c r="L10" s="49">
        <v>3</v>
      </c>
      <c r="M10">
        <v>18</v>
      </c>
    </row>
    <row r="11" ht="15.75" spans="1:13">
      <c r="A11" s="91">
        <v>6</v>
      </c>
      <c r="B11" s="91">
        <v>6</v>
      </c>
      <c r="C11" s="126" t="s">
        <v>26</v>
      </c>
      <c r="D11" s="47">
        <v>10</v>
      </c>
      <c r="E11">
        <v>15</v>
      </c>
      <c r="F11">
        <v>11</v>
      </c>
      <c r="G11">
        <v>2</v>
      </c>
      <c r="H11">
        <v>9</v>
      </c>
      <c r="I11">
        <v>14</v>
      </c>
      <c r="J11">
        <v>2</v>
      </c>
      <c r="K11" s="49" t="s">
        <v>27</v>
      </c>
      <c r="L11" s="49">
        <v>3</v>
      </c>
      <c r="M11">
        <v>18</v>
      </c>
    </row>
    <row r="12" ht="15.75" spans="1:13">
      <c r="A12" s="91">
        <v>7</v>
      </c>
      <c r="B12" s="91">
        <v>7</v>
      </c>
      <c r="C12" s="126" t="s">
        <v>28</v>
      </c>
      <c r="D12" s="47">
        <v>9</v>
      </c>
      <c r="E12">
        <v>14</v>
      </c>
      <c r="F12">
        <v>10</v>
      </c>
      <c r="G12">
        <v>2</v>
      </c>
      <c r="H12">
        <v>10</v>
      </c>
      <c r="I12">
        <v>14</v>
      </c>
      <c r="J12">
        <v>2</v>
      </c>
      <c r="K12" s="49">
        <v>15</v>
      </c>
      <c r="L12" s="49">
        <v>2</v>
      </c>
      <c r="M12">
        <v>16</v>
      </c>
    </row>
    <row r="13" ht="15.75" spans="1:13">
      <c r="A13" s="91">
        <v>8</v>
      </c>
      <c r="B13" s="91">
        <v>8</v>
      </c>
      <c r="C13" s="126" t="s">
        <v>29</v>
      </c>
      <c r="D13" s="47">
        <v>10</v>
      </c>
      <c r="E13">
        <v>15</v>
      </c>
      <c r="F13">
        <v>11</v>
      </c>
      <c r="G13">
        <v>2</v>
      </c>
      <c r="H13">
        <v>9</v>
      </c>
      <c r="I13">
        <v>15</v>
      </c>
      <c r="J13">
        <v>2</v>
      </c>
      <c r="K13" s="49">
        <v>14</v>
      </c>
      <c r="L13" s="49">
        <v>2</v>
      </c>
      <c r="M13">
        <v>18</v>
      </c>
    </row>
    <row r="14" ht="15.75" spans="1:13">
      <c r="A14" s="91">
        <v>9</v>
      </c>
      <c r="B14" s="91">
        <v>9</v>
      </c>
      <c r="C14" s="126" t="s">
        <v>30</v>
      </c>
      <c r="D14" s="47">
        <v>11</v>
      </c>
      <c r="E14">
        <v>16</v>
      </c>
      <c r="F14">
        <v>8</v>
      </c>
      <c r="G14">
        <v>2</v>
      </c>
      <c r="H14">
        <v>10</v>
      </c>
      <c r="I14">
        <v>16</v>
      </c>
      <c r="J14">
        <v>2</v>
      </c>
      <c r="K14" s="49">
        <v>17</v>
      </c>
      <c r="L14" s="49">
        <v>3</v>
      </c>
      <c r="M14">
        <v>18</v>
      </c>
    </row>
    <row r="15" ht="15.75" spans="1:13">
      <c r="A15" s="91">
        <v>10</v>
      </c>
      <c r="B15" s="91">
        <v>10</v>
      </c>
      <c r="C15" s="126" t="s">
        <v>31</v>
      </c>
      <c r="D15" s="47">
        <v>7</v>
      </c>
      <c r="E15">
        <v>13</v>
      </c>
      <c r="F15">
        <v>9</v>
      </c>
      <c r="G15">
        <v>1</v>
      </c>
      <c r="H15">
        <v>5</v>
      </c>
      <c r="I15">
        <v>10</v>
      </c>
      <c r="J15">
        <v>2</v>
      </c>
      <c r="K15" s="49">
        <v>9</v>
      </c>
      <c r="L15" s="49">
        <v>1</v>
      </c>
      <c r="M15">
        <v>8</v>
      </c>
    </row>
    <row r="16" ht="15.75" spans="1:13">
      <c r="A16" s="91">
        <v>11</v>
      </c>
      <c r="B16" s="91">
        <v>11</v>
      </c>
      <c r="C16" s="126" t="s">
        <v>32</v>
      </c>
      <c r="D16" s="47">
        <v>10</v>
      </c>
      <c r="E16">
        <v>14</v>
      </c>
      <c r="F16">
        <v>11</v>
      </c>
      <c r="G16">
        <v>2</v>
      </c>
      <c r="H16">
        <v>7</v>
      </c>
      <c r="I16">
        <v>15</v>
      </c>
      <c r="J16">
        <v>2</v>
      </c>
      <c r="K16" s="49">
        <v>13</v>
      </c>
      <c r="L16" s="49">
        <v>1</v>
      </c>
      <c r="M16">
        <v>16</v>
      </c>
    </row>
    <row r="17" ht="15.75" spans="1:13">
      <c r="A17" s="91">
        <v>12</v>
      </c>
      <c r="B17" s="91">
        <v>12</v>
      </c>
      <c r="C17" s="126" t="s">
        <v>33</v>
      </c>
      <c r="D17" s="47">
        <v>5</v>
      </c>
      <c r="E17">
        <v>6</v>
      </c>
      <c r="F17">
        <v>7</v>
      </c>
      <c r="G17">
        <v>2</v>
      </c>
      <c r="H17">
        <v>7</v>
      </c>
      <c r="I17">
        <v>8</v>
      </c>
      <c r="J17">
        <v>0</v>
      </c>
      <c r="K17" s="49">
        <v>10</v>
      </c>
      <c r="L17" s="49">
        <v>1</v>
      </c>
      <c r="M17">
        <v>9</v>
      </c>
    </row>
    <row r="18" ht="15.75" spans="1:13">
      <c r="A18" s="91">
        <v>13</v>
      </c>
      <c r="B18" s="91">
        <v>13</v>
      </c>
      <c r="C18" s="126" t="s">
        <v>34</v>
      </c>
      <c r="D18" s="47">
        <v>7</v>
      </c>
      <c r="E18">
        <v>9</v>
      </c>
      <c r="F18">
        <v>11</v>
      </c>
      <c r="G18">
        <v>2</v>
      </c>
      <c r="H18">
        <v>2</v>
      </c>
      <c r="I18">
        <v>10</v>
      </c>
      <c r="J18">
        <v>2</v>
      </c>
      <c r="K18" s="49">
        <v>9</v>
      </c>
      <c r="L18" s="49">
        <v>3</v>
      </c>
      <c r="M18">
        <v>16</v>
      </c>
    </row>
    <row r="19" ht="15.75" spans="1:13">
      <c r="A19" s="91">
        <v>14</v>
      </c>
      <c r="B19" s="91">
        <v>14</v>
      </c>
      <c r="C19" s="126" t="s">
        <v>35</v>
      </c>
      <c r="D19" s="47">
        <v>7</v>
      </c>
      <c r="E19">
        <v>15</v>
      </c>
      <c r="F19">
        <v>9</v>
      </c>
      <c r="G19">
        <v>2</v>
      </c>
      <c r="H19">
        <v>10</v>
      </c>
      <c r="I19">
        <v>14</v>
      </c>
      <c r="J19">
        <v>2</v>
      </c>
      <c r="K19" s="49">
        <v>11</v>
      </c>
      <c r="L19" s="49">
        <v>2</v>
      </c>
      <c r="M19">
        <v>16</v>
      </c>
    </row>
    <row r="20" ht="15.75" spans="1:13">
      <c r="A20" s="91">
        <v>15</v>
      </c>
      <c r="B20" s="91">
        <v>15</v>
      </c>
      <c r="C20" s="126" t="s">
        <v>36</v>
      </c>
      <c r="D20" s="47">
        <v>10</v>
      </c>
      <c r="E20">
        <v>17</v>
      </c>
      <c r="F20">
        <v>10</v>
      </c>
      <c r="G20">
        <v>2</v>
      </c>
      <c r="H20">
        <v>12</v>
      </c>
      <c r="I20">
        <v>15</v>
      </c>
      <c r="J20">
        <v>2</v>
      </c>
      <c r="K20" s="49">
        <v>16</v>
      </c>
      <c r="L20" s="49">
        <v>3</v>
      </c>
      <c r="M20">
        <v>20</v>
      </c>
    </row>
    <row r="21" ht="15.75" spans="1:13">
      <c r="A21" s="91">
        <v>16</v>
      </c>
      <c r="B21" s="91">
        <v>16</v>
      </c>
      <c r="C21" s="126" t="s">
        <v>37</v>
      </c>
      <c r="D21" s="47">
        <v>6</v>
      </c>
      <c r="E21">
        <v>14</v>
      </c>
      <c r="F21">
        <v>5</v>
      </c>
      <c r="G21">
        <v>1</v>
      </c>
      <c r="H21">
        <v>5</v>
      </c>
      <c r="I21">
        <v>12</v>
      </c>
      <c r="J21">
        <v>2</v>
      </c>
      <c r="K21" s="49">
        <v>10</v>
      </c>
      <c r="L21" s="49">
        <v>1</v>
      </c>
      <c r="M21">
        <v>9</v>
      </c>
    </row>
    <row r="22" ht="15.75" spans="1:13">
      <c r="A22" s="91">
        <v>17</v>
      </c>
      <c r="B22" s="91">
        <v>17</v>
      </c>
      <c r="C22" s="126" t="s">
        <v>38</v>
      </c>
      <c r="D22" s="47">
        <v>0</v>
      </c>
      <c r="E22">
        <v>5</v>
      </c>
      <c r="F22">
        <v>4</v>
      </c>
      <c r="G22">
        <v>1</v>
      </c>
      <c r="H22">
        <v>1</v>
      </c>
      <c r="I22">
        <v>0</v>
      </c>
      <c r="J22">
        <v>0</v>
      </c>
      <c r="K22" s="49">
        <v>5</v>
      </c>
      <c r="L22" s="49">
        <v>1</v>
      </c>
      <c r="M22">
        <v>0</v>
      </c>
    </row>
    <row r="23" ht="15.75" spans="1:13">
      <c r="A23" s="91">
        <v>18</v>
      </c>
      <c r="B23" s="91">
        <v>18</v>
      </c>
      <c r="C23" s="126" t="s">
        <v>39</v>
      </c>
      <c r="D23" s="47">
        <v>7</v>
      </c>
      <c r="E23">
        <v>13</v>
      </c>
      <c r="F23">
        <v>11</v>
      </c>
      <c r="G23">
        <v>0</v>
      </c>
      <c r="H23">
        <v>9</v>
      </c>
      <c r="I23">
        <v>15</v>
      </c>
      <c r="J23">
        <v>2</v>
      </c>
      <c r="K23" s="49">
        <v>14</v>
      </c>
      <c r="L23" s="49">
        <v>2</v>
      </c>
      <c r="M23">
        <v>14</v>
      </c>
    </row>
    <row r="24" ht="15.75" spans="1:13">
      <c r="A24" s="91">
        <v>19</v>
      </c>
      <c r="B24" s="91">
        <v>19</v>
      </c>
      <c r="C24" s="126" t="s">
        <v>40</v>
      </c>
      <c r="D24" s="47">
        <v>8</v>
      </c>
      <c r="E24">
        <v>14</v>
      </c>
      <c r="F24">
        <v>10</v>
      </c>
      <c r="G24">
        <v>2</v>
      </c>
      <c r="H24">
        <v>5</v>
      </c>
      <c r="I24">
        <v>12</v>
      </c>
      <c r="J24">
        <v>2</v>
      </c>
      <c r="K24" s="49">
        <v>14</v>
      </c>
      <c r="L24" s="49">
        <v>3</v>
      </c>
      <c r="M24">
        <v>15</v>
      </c>
    </row>
    <row r="25" ht="15.75" spans="1:13">
      <c r="A25" s="91">
        <v>20</v>
      </c>
      <c r="B25" s="91">
        <v>20</v>
      </c>
      <c r="C25" s="126" t="s">
        <v>41</v>
      </c>
      <c r="D25" s="47">
        <v>3</v>
      </c>
      <c r="E25">
        <v>9</v>
      </c>
      <c r="F25">
        <v>4</v>
      </c>
      <c r="G25">
        <v>1</v>
      </c>
      <c r="H25">
        <v>3</v>
      </c>
      <c r="I25">
        <v>9</v>
      </c>
      <c r="J25">
        <v>0</v>
      </c>
      <c r="K25" s="49">
        <v>7</v>
      </c>
      <c r="L25" s="49">
        <v>1</v>
      </c>
      <c r="M25">
        <v>3</v>
      </c>
    </row>
    <row r="26" ht="15.75" spans="1:13">
      <c r="A26" s="91">
        <v>21</v>
      </c>
      <c r="B26" s="91">
        <v>21</v>
      </c>
      <c r="C26" s="126" t="s">
        <v>42</v>
      </c>
      <c r="D26" s="47">
        <v>10</v>
      </c>
      <c r="E26">
        <v>15</v>
      </c>
      <c r="F26">
        <v>11</v>
      </c>
      <c r="G26">
        <v>2</v>
      </c>
      <c r="H26">
        <v>9</v>
      </c>
      <c r="I26">
        <v>15</v>
      </c>
      <c r="J26">
        <v>2</v>
      </c>
      <c r="K26" s="49">
        <v>15</v>
      </c>
      <c r="L26" s="49">
        <v>3</v>
      </c>
      <c r="M26">
        <v>18</v>
      </c>
    </row>
    <row r="27" ht="15.75" spans="1:13">
      <c r="A27" s="91">
        <v>22</v>
      </c>
      <c r="B27" s="91">
        <v>22</v>
      </c>
      <c r="C27" s="126" t="s">
        <v>43</v>
      </c>
      <c r="D27" s="47">
        <v>7</v>
      </c>
      <c r="E27">
        <v>12</v>
      </c>
      <c r="F27">
        <v>10</v>
      </c>
      <c r="G27">
        <v>2</v>
      </c>
      <c r="H27">
        <v>5</v>
      </c>
      <c r="I27">
        <v>11</v>
      </c>
      <c r="J27">
        <v>2</v>
      </c>
      <c r="K27" s="49">
        <v>14</v>
      </c>
      <c r="L27" s="49">
        <v>3</v>
      </c>
      <c r="M27">
        <v>14</v>
      </c>
    </row>
    <row r="28" ht="15.75" spans="1:13">
      <c r="A28" s="91">
        <v>23</v>
      </c>
      <c r="B28" s="91">
        <v>23</v>
      </c>
      <c r="C28" s="126" t="s">
        <v>44</v>
      </c>
      <c r="D28" s="47">
        <v>1</v>
      </c>
      <c r="E28">
        <v>1</v>
      </c>
      <c r="F28">
        <v>7</v>
      </c>
      <c r="G28">
        <v>2</v>
      </c>
      <c r="H28">
        <v>0</v>
      </c>
      <c r="I28">
        <v>0</v>
      </c>
      <c r="J28">
        <v>0</v>
      </c>
      <c r="K28" s="49">
        <v>1</v>
      </c>
      <c r="L28" s="49">
        <v>1</v>
      </c>
      <c r="M28">
        <v>0</v>
      </c>
    </row>
    <row r="29" ht="15.75" spans="1:13">
      <c r="A29" s="91">
        <v>24</v>
      </c>
      <c r="B29" s="91">
        <v>24</v>
      </c>
      <c r="C29" s="126" t="s">
        <v>45</v>
      </c>
      <c r="D29" s="47">
        <v>2</v>
      </c>
      <c r="E29">
        <v>4</v>
      </c>
      <c r="F29">
        <v>7</v>
      </c>
      <c r="G29">
        <v>2</v>
      </c>
      <c r="H29">
        <v>3</v>
      </c>
      <c r="I29">
        <v>0</v>
      </c>
      <c r="J29">
        <v>0</v>
      </c>
      <c r="K29" s="49">
        <v>6</v>
      </c>
      <c r="L29" s="49">
        <v>0</v>
      </c>
      <c r="M29">
        <v>2</v>
      </c>
    </row>
    <row r="30" ht="15.75" spans="1:13">
      <c r="A30" s="91">
        <v>25</v>
      </c>
      <c r="B30" s="91">
        <v>25</v>
      </c>
      <c r="C30" s="126" t="s">
        <v>46</v>
      </c>
      <c r="D30" s="47">
        <v>2</v>
      </c>
      <c r="E30">
        <v>3</v>
      </c>
      <c r="F30">
        <v>7</v>
      </c>
      <c r="G30">
        <v>2</v>
      </c>
      <c r="H30">
        <v>2</v>
      </c>
      <c r="I30">
        <v>4</v>
      </c>
      <c r="J30">
        <v>0</v>
      </c>
      <c r="K30" s="49">
        <v>7</v>
      </c>
      <c r="L30" s="49">
        <v>0</v>
      </c>
      <c r="M30">
        <v>3</v>
      </c>
    </row>
    <row r="31" ht="15.75" spans="1:13">
      <c r="A31" s="91">
        <v>26</v>
      </c>
      <c r="B31" s="91">
        <v>26</v>
      </c>
      <c r="C31" s="127" t="s">
        <v>47</v>
      </c>
      <c r="D31" s="47">
        <v>7</v>
      </c>
      <c r="E31">
        <v>11</v>
      </c>
      <c r="F31">
        <v>9</v>
      </c>
      <c r="G31">
        <v>2</v>
      </c>
      <c r="H31">
        <v>8</v>
      </c>
      <c r="I31">
        <v>4</v>
      </c>
      <c r="J31">
        <v>2</v>
      </c>
      <c r="K31" s="49">
        <v>13</v>
      </c>
      <c r="L31" s="49">
        <v>2</v>
      </c>
      <c r="M31">
        <v>13</v>
      </c>
    </row>
    <row r="32" ht="15.75" spans="1:13">
      <c r="A32" s="91">
        <v>27</v>
      </c>
      <c r="B32" s="91">
        <v>27</v>
      </c>
      <c r="C32" s="126" t="s">
        <v>48</v>
      </c>
      <c r="D32" s="47">
        <v>9</v>
      </c>
      <c r="E32">
        <v>17</v>
      </c>
      <c r="F32">
        <v>9</v>
      </c>
      <c r="G32">
        <v>2</v>
      </c>
      <c r="H32">
        <v>12</v>
      </c>
      <c r="I32">
        <v>15</v>
      </c>
      <c r="J32">
        <v>2</v>
      </c>
      <c r="K32" s="49">
        <v>17</v>
      </c>
      <c r="L32" s="49">
        <v>3</v>
      </c>
      <c r="M32">
        <v>19</v>
      </c>
    </row>
    <row r="33" ht="15.75" spans="1:13">
      <c r="A33" s="91">
        <v>28</v>
      </c>
      <c r="B33" s="91">
        <v>28</v>
      </c>
      <c r="C33" s="126" t="s">
        <v>49</v>
      </c>
      <c r="D33" s="47">
        <v>9</v>
      </c>
      <c r="E33">
        <v>16</v>
      </c>
      <c r="F33">
        <v>10</v>
      </c>
      <c r="G33">
        <v>2</v>
      </c>
      <c r="H33">
        <v>12</v>
      </c>
      <c r="I33">
        <v>13</v>
      </c>
      <c r="J33">
        <v>2</v>
      </c>
      <c r="K33" s="49">
        <v>17</v>
      </c>
      <c r="L33" s="49">
        <v>2</v>
      </c>
      <c r="M33">
        <v>19</v>
      </c>
    </row>
    <row r="34" ht="15.75" spans="1:13">
      <c r="A34" s="91">
        <v>29</v>
      </c>
      <c r="B34" s="91">
        <v>29</v>
      </c>
      <c r="C34" s="126" t="s">
        <v>50</v>
      </c>
      <c r="D34" s="47">
        <v>9</v>
      </c>
      <c r="E34">
        <v>12</v>
      </c>
      <c r="F34">
        <v>8</v>
      </c>
      <c r="G34">
        <v>2</v>
      </c>
      <c r="H34">
        <v>11</v>
      </c>
      <c r="I34">
        <v>11</v>
      </c>
      <c r="J34">
        <v>2</v>
      </c>
      <c r="K34" s="49">
        <v>12</v>
      </c>
      <c r="L34" s="49">
        <v>1</v>
      </c>
      <c r="M34">
        <v>13</v>
      </c>
    </row>
    <row r="35" ht="15.75" spans="1:13">
      <c r="A35" s="91">
        <v>30</v>
      </c>
      <c r="B35" s="91">
        <v>30</v>
      </c>
      <c r="C35" s="126" t="s">
        <v>51</v>
      </c>
      <c r="D35" s="47">
        <v>11</v>
      </c>
      <c r="E35">
        <v>14</v>
      </c>
      <c r="F35">
        <v>9</v>
      </c>
      <c r="G35">
        <v>2</v>
      </c>
      <c r="H35">
        <v>11</v>
      </c>
      <c r="I35">
        <v>13</v>
      </c>
      <c r="J35">
        <v>2</v>
      </c>
      <c r="K35" s="49">
        <v>16</v>
      </c>
      <c r="L35" s="49">
        <v>3</v>
      </c>
      <c r="M35">
        <v>19</v>
      </c>
    </row>
    <row r="36" ht="15.75" spans="1:13">
      <c r="A36" s="91">
        <v>31</v>
      </c>
      <c r="B36" s="91">
        <v>31</v>
      </c>
      <c r="C36" s="126" t="s">
        <v>52</v>
      </c>
      <c r="D36" s="47">
        <v>10</v>
      </c>
      <c r="E36">
        <v>16</v>
      </c>
      <c r="F36">
        <v>11</v>
      </c>
      <c r="G36">
        <v>1</v>
      </c>
      <c r="H36">
        <v>11</v>
      </c>
      <c r="I36">
        <v>15</v>
      </c>
      <c r="J36">
        <v>2</v>
      </c>
      <c r="K36" s="49">
        <v>10</v>
      </c>
      <c r="L36" s="49">
        <v>2</v>
      </c>
      <c r="M36">
        <v>17</v>
      </c>
    </row>
    <row r="37" ht="15.75" spans="1:13">
      <c r="A37" s="91">
        <v>32</v>
      </c>
      <c r="B37" s="91">
        <v>32</v>
      </c>
      <c r="C37" s="126" t="s">
        <v>53</v>
      </c>
      <c r="D37" s="47">
        <v>0</v>
      </c>
      <c r="E37">
        <v>0</v>
      </c>
      <c r="F37">
        <v>3</v>
      </c>
      <c r="G37">
        <v>0</v>
      </c>
      <c r="H37">
        <v>0</v>
      </c>
      <c r="I37">
        <v>0</v>
      </c>
      <c r="J37">
        <v>0</v>
      </c>
      <c r="K37" s="49">
        <v>4</v>
      </c>
      <c r="L37" s="49">
        <v>0</v>
      </c>
      <c r="M37">
        <v>0</v>
      </c>
    </row>
    <row r="38" ht="15.75" spans="1:13">
      <c r="A38" s="91">
        <v>33</v>
      </c>
      <c r="B38" s="91">
        <v>33</v>
      </c>
      <c r="C38" s="126" t="s">
        <v>54</v>
      </c>
      <c r="D38" s="47">
        <v>10</v>
      </c>
      <c r="E38">
        <v>15</v>
      </c>
      <c r="F38">
        <v>10</v>
      </c>
      <c r="G38">
        <v>2</v>
      </c>
      <c r="H38">
        <v>11</v>
      </c>
      <c r="I38">
        <v>15</v>
      </c>
      <c r="J38">
        <v>2</v>
      </c>
      <c r="K38" s="49">
        <v>15</v>
      </c>
      <c r="L38" s="49">
        <v>2</v>
      </c>
      <c r="M38">
        <v>20</v>
      </c>
    </row>
    <row r="39" ht="15.75" spans="1:13">
      <c r="A39" s="91">
        <v>34</v>
      </c>
      <c r="B39" s="91">
        <v>34</v>
      </c>
      <c r="C39" s="126" t="s">
        <v>55</v>
      </c>
      <c r="D39" s="47">
        <v>10</v>
      </c>
      <c r="E39">
        <v>12</v>
      </c>
      <c r="F39">
        <v>11</v>
      </c>
      <c r="G39">
        <v>2</v>
      </c>
      <c r="H39">
        <v>8</v>
      </c>
      <c r="I39">
        <v>14</v>
      </c>
      <c r="J39">
        <v>2</v>
      </c>
      <c r="K39" s="49">
        <v>14</v>
      </c>
      <c r="L39" s="49">
        <v>2</v>
      </c>
      <c r="M39">
        <v>18</v>
      </c>
    </row>
    <row r="40" ht="15.75" spans="1:13">
      <c r="A40" s="91">
        <v>35</v>
      </c>
      <c r="B40" s="91">
        <v>35</v>
      </c>
      <c r="C40" s="126" t="s">
        <v>56</v>
      </c>
      <c r="D40" s="47">
        <v>10</v>
      </c>
      <c r="E40">
        <v>14</v>
      </c>
      <c r="F40">
        <v>10</v>
      </c>
      <c r="G40">
        <v>1</v>
      </c>
      <c r="H40">
        <v>9</v>
      </c>
      <c r="I40">
        <v>15</v>
      </c>
      <c r="J40">
        <v>2</v>
      </c>
      <c r="K40" s="49">
        <v>15</v>
      </c>
      <c r="L40" s="49">
        <v>2</v>
      </c>
      <c r="M40">
        <v>18</v>
      </c>
    </row>
    <row r="41" ht="15.75" spans="1:13">
      <c r="A41" s="91">
        <v>36</v>
      </c>
      <c r="B41" s="91">
        <v>36</v>
      </c>
      <c r="C41" s="126" t="s">
        <v>57</v>
      </c>
      <c r="D41" s="47">
        <v>6</v>
      </c>
      <c r="E41">
        <v>14</v>
      </c>
      <c r="F41">
        <v>9</v>
      </c>
      <c r="G41">
        <v>2</v>
      </c>
      <c r="H41">
        <v>5</v>
      </c>
      <c r="I41">
        <v>13</v>
      </c>
      <c r="J41">
        <v>0</v>
      </c>
      <c r="K41" s="49">
        <v>11</v>
      </c>
      <c r="L41" s="49">
        <v>2</v>
      </c>
      <c r="M41">
        <v>8</v>
      </c>
    </row>
    <row r="42" ht="15.75" spans="1:13">
      <c r="A42" s="91">
        <v>37</v>
      </c>
      <c r="B42" s="91">
        <v>37</v>
      </c>
      <c r="C42" s="126" t="s">
        <v>58</v>
      </c>
      <c r="D42" s="47">
        <v>11</v>
      </c>
      <c r="E42">
        <v>16</v>
      </c>
      <c r="F42">
        <v>9</v>
      </c>
      <c r="G42">
        <v>2</v>
      </c>
      <c r="H42">
        <v>6</v>
      </c>
      <c r="I42">
        <v>16</v>
      </c>
      <c r="J42">
        <v>2</v>
      </c>
      <c r="K42" s="49">
        <v>17</v>
      </c>
      <c r="L42" s="49">
        <v>2</v>
      </c>
      <c r="M42">
        <v>19</v>
      </c>
    </row>
    <row r="43" ht="15.75" spans="1:13">
      <c r="A43" s="91">
        <v>38</v>
      </c>
      <c r="B43" s="91">
        <v>38</v>
      </c>
      <c r="C43" s="126" t="s">
        <v>59</v>
      </c>
      <c r="D43" s="47">
        <v>9</v>
      </c>
      <c r="E43">
        <v>14</v>
      </c>
      <c r="F43">
        <v>10</v>
      </c>
      <c r="G43">
        <v>2</v>
      </c>
      <c r="H43">
        <v>9</v>
      </c>
      <c r="I43">
        <v>14</v>
      </c>
      <c r="J43">
        <v>2</v>
      </c>
      <c r="K43" s="49">
        <v>14</v>
      </c>
      <c r="L43" s="49">
        <v>2</v>
      </c>
      <c r="M43">
        <v>15</v>
      </c>
    </row>
    <row r="44" ht="15.75" spans="1:13">
      <c r="A44" s="91">
        <v>39</v>
      </c>
      <c r="B44" s="91">
        <v>39</v>
      </c>
      <c r="C44" s="126" t="s">
        <v>60</v>
      </c>
      <c r="D44" s="47">
        <v>5</v>
      </c>
      <c r="E44">
        <v>10</v>
      </c>
      <c r="F44">
        <v>7</v>
      </c>
      <c r="G44">
        <v>1</v>
      </c>
      <c r="H44">
        <v>3</v>
      </c>
      <c r="I44">
        <v>11</v>
      </c>
      <c r="J44">
        <v>0</v>
      </c>
      <c r="K44" s="49">
        <v>8</v>
      </c>
      <c r="L44" s="49">
        <v>1</v>
      </c>
      <c r="M44">
        <v>9</v>
      </c>
    </row>
    <row r="45" ht="15.75" spans="1:13">
      <c r="A45" s="91">
        <v>40</v>
      </c>
      <c r="B45" s="91">
        <v>40</v>
      </c>
      <c r="C45" s="126" t="s">
        <v>61</v>
      </c>
      <c r="D45" s="47">
        <v>7</v>
      </c>
      <c r="E45">
        <v>11</v>
      </c>
      <c r="F45">
        <v>7</v>
      </c>
      <c r="G45">
        <v>1</v>
      </c>
      <c r="H45">
        <v>9</v>
      </c>
      <c r="I45">
        <v>10</v>
      </c>
      <c r="J45">
        <v>2</v>
      </c>
      <c r="K45" s="49">
        <v>13</v>
      </c>
      <c r="L45" s="49">
        <v>1</v>
      </c>
      <c r="M45">
        <v>11</v>
      </c>
    </row>
    <row r="46" ht="15.75" spans="1:13">
      <c r="A46" s="91">
        <v>41</v>
      </c>
      <c r="B46" s="91">
        <v>41</v>
      </c>
      <c r="C46" s="126" t="s">
        <v>62</v>
      </c>
      <c r="D46" s="47">
        <v>10</v>
      </c>
      <c r="E46">
        <v>14</v>
      </c>
      <c r="F46">
        <v>10</v>
      </c>
      <c r="G46">
        <v>2</v>
      </c>
      <c r="H46">
        <v>12</v>
      </c>
      <c r="I46">
        <v>15</v>
      </c>
      <c r="J46">
        <v>2</v>
      </c>
      <c r="K46" s="49">
        <v>17</v>
      </c>
      <c r="L46" s="49">
        <v>2</v>
      </c>
      <c r="M46">
        <v>18</v>
      </c>
    </row>
    <row r="47" ht="15.75" spans="1:13">
      <c r="A47" s="91">
        <v>42</v>
      </c>
      <c r="B47" s="91">
        <v>42</v>
      </c>
      <c r="C47" s="126" t="s">
        <v>63</v>
      </c>
      <c r="D47" s="47">
        <v>11</v>
      </c>
      <c r="E47">
        <v>14</v>
      </c>
      <c r="F47">
        <v>10</v>
      </c>
      <c r="G47">
        <v>2</v>
      </c>
      <c r="H47">
        <v>12</v>
      </c>
      <c r="I47">
        <v>16</v>
      </c>
      <c r="J47">
        <v>2</v>
      </c>
      <c r="K47" s="49">
        <v>17</v>
      </c>
      <c r="L47" s="49">
        <v>2</v>
      </c>
      <c r="M47">
        <v>20</v>
      </c>
    </row>
    <row r="48" ht="15.75" spans="1:13">
      <c r="A48" s="91">
        <v>43</v>
      </c>
      <c r="B48" s="91">
        <v>43</v>
      </c>
      <c r="C48" s="126" t="s">
        <v>64</v>
      </c>
      <c r="D48" s="47">
        <v>4</v>
      </c>
      <c r="E48">
        <v>3</v>
      </c>
      <c r="F48">
        <v>7</v>
      </c>
      <c r="G48">
        <v>1</v>
      </c>
      <c r="H48">
        <v>4</v>
      </c>
      <c r="I48">
        <v>5</v>
      </c>
      <c r="J48">
        <v>0</v>
      </c>
      <c r="K48" s="49">
        <v>8</v>
      </c>
      <c r="L48" s="49">
        <v>1</v>
      </c>
      <c r="M48">
        <v>7</v>
      </c>
    </row>
    <row r="49" ht="15.75" spans="1:13">
      <c r="A49" s="91">
        <v>44</v>
      </c>
      <c r="B49" s="91">
        <v>44</v>
      </c>
      <c r="C49" s="126" t="s">
        <v>65</v>
      </c>
      <c r="D49" s="47">
        <v>8</v>
      </c>
      <c r="E49">
        <v>11</v>
      </c>
      <c r="F49">
        <v>10</v>
      </c>
      <c r="G49">
        <v>22</v>
      </c>
      <c r="H49">
        <v>9</v>
      </c>
      <c r="I49">
        <v>13</v>
      </c>
      <c r="J49">
        <v>2</v>
      </c>
      <c r="K49" s="49">
        <v>14</v>
      </c>
      <c r="L49" s="49">
        <v>2</v>
      </c>
      <c r="M49">
        <v>18</v>
      </c>
    </row>
    <row r="50" ht="15.75" spans="1:13">
      <c r="A50" s="91">
        <v>45</v>
      </c>
      <c r="B50" s="91">
        <v>45</v>
      </c>
      <c r="C50" s="126" t="s">
        <v>66</v>
      </c>
      <c r="D50" s="47">
        <v>10</v>
      </c>
      <c r="E50">
        <v>15</v>
      </c>
      <c r="F50">
        <v>9</v>
      </c>
      <c r="G50">
        <v>2</v>
      </c>
      <c r="H50">
        <v>12</v>
      </c>
      <c r="I50">
        <v>12</v>
      </c>
      <c r="J50">
        <v>2</v>
      </c>
      <c r="K50" s="49">
        <v>17</v>
      </c>
      <c r="L50" s="49">
        <v>1</v>
      </c>
      <c r="M50">
        <v>18</v>
      </c>
    </row>
    <row r="51" ht="15.75" spans="1:13">
      <c r="A51" s="91">
        <v>46</v>
      </c>
      <c r="B51" s="91">
        <v>46</v>
      </c>
      <c r="C51" s="126" t="s">
        <v>67</v>
      </c>
      <c r="D51" s="47">
        <v>4</v>
      </c>
      <c r="E51">
        <v>9</v>
      </c>
      <c r="F51">
        <v>7</v>
      </c>
      <c r="G51">
        <v>2</v>
      </c>
      <c r="H51">
        <v>5</v>
      </c>
      <c r="I51">
        <v>11</v>
      </c>
      <c r="J51">
        <v>2</v>
      </c>
      <c r="K51" s="49">
        <v>7</v>
      </c>
      <c r="L51" s="49">
        <v>1</v>
      </c>
      <c r="M51">
        <v>8</v>
      </c>
    </row>
    <row r="52" ht="15.75" spans="1:13">
      <c r="A52" s="91">
        <v>47</v>
      </c>
      <c r="B52" s="91">
        <v>47</v>
      </c>
      <c r="C52" s="127" t="s">
        <v>68</v>
      </c>
      <c r="D52" s="47">
        <v>11</v>
      </c>
      <c r="E52">
        <v>13</v>
      </c>
      <c r="F52">
        <v>10</v>
      </c>
      <c r="G52">
        <v>1</v>
      </c>
      <c r="H52">
        <v>12</v>
      </c>
      <c r="I52">
        <v>15</v>
      </c>
      <c r="J52">
        <v>2</v>
      </c>
      <c r="K52" s="49">
        <v>16</v>
      </c>
      <c r="L52" s="49">
        <v>1</v>
      </c>
      <c r="M52">
        <v>19</v>
      </c>
    </row>
    <row r="53" ht="15.75" spans="1:13">
      <c r="A53" s="91">
        <v>48</v>
      </c>
      <c r="B53" s="91">
        <v>48</v>
      </c>
      <c r="C53" s="126" t="s">
        <v>69</v>
      </c>
      <c r="D53" s="47">
        <v>6</v>
      </c>
      <c r="E53">
        <v>10</v>
      </c>
      <c r="F53">
        <v>11</v>
      </c>
      <c r="G53">
        <v>2</v>
      </c>
      <c r="H53">
        <v>4</v>
      </c>
      <c r="I53">
        <v>10</v>
      </c>
      <c r="J53">
        <v>2</v>
      </c>
      <c r="K53" s="49">
        <v>9</v>
      </c>
      <c r="L53" s="49">
        <v>2</v>
      </c>
      <c r="M53">
        <v>13</v>
      </c>
    </row>
    <row r="54" ht="15.75" spans="1:13">
      <c r="A54" s="91">
        <v>49</v>
      </c>
      <c r="B54" s="91">
        <v>49</v>
      </c>
      <c r="C54" s="126" t="s">
        <v>70</v>
      </c>
      <c r="D54" s="47">
        <v>10</v>
      </c>
      <c r="E54">
        <v>13</v>
      </c>
      <c r="F54">
        <v>11</v>
      </c>
      <c r="G54">
        <v>2</v>
      </c>
      <c r="H54">
        <v>9</v>
      </c>
      <c r="I54">
        <v>15</v>
      </c>
      <c r="J54">
        <v>2</v>
      </c>
      <c r="K54" s="49">
        <v>15</v>
      </c>
      <c r="L54" s="49">
        <v>2</v>
      </c>
      <c r="M54">
        <v>18</v>
      </c>
    </row>
    <row r="55" ht="15.75" spans="1:13">
      <c r="A55" s="91">
        <v>50</v>
      </c>
      <c r="B55" s="91">
        <v>50</v>
      </c>
      <c r="C55" s="126" t="s">
        <v>71</v>
      </c>
      <c r="D55" s="47">
        <v>6</v>
      </c>
      <c r="E55">
        <v>10</v>
      </c>
      <c r="F55">
        <v>9</v>
      </c>
      <c r="G55">
        <v>2</v>
      </c>
      <c r="H55">
        <v>8</v>
      </c>
      <c r="I55">
        <v>14</v>
      </c>
      <c r="J55">
        <v>2</v>
      </c>
      <c r="K55" s="49">
        <v>13</v>
      </c>
      <c r="L55" s="49">
        <v>1</v>
      </c>
      <c r="M55">
        <v>12</v>
      </c>
    </row>
    <row r="56" ht="15.75" spans="1:13">
      <c r="A56" s="91">
        <v>51</v>
      </c>
      <c r="B56" s="91">
        <v>51</v>
      </c>
      <c r="C56" s="126" t="s">
        <v>72</v>
      </c>
      <c r="D56" s="47">
        <v>4</v>
      </c>
      <c r="E56">
        <v>10</v>
      </c>
      <c r="F56">
        <v>9</v>
      </c>
      <c r="G56">
        <v>1</v>
      </c>
      <c r="H56">
        <v>5</v>
      </c>
      <c r="I56">
        <v>13</v>
      </c>
      <c r="J56">
        <v>2</v>
      </c>
      <c r="K56" s="49">
        <v>8</v>
      </c>
      <c r="L56" s="49">
        <v>1</v>
      </c>
      <c r="M56">
        <v>16</v>
      </c>
    </row>
    <row r="57" ht="15.75" spans="1:13">
      <c r="A57" s="91">
        <v>52</v>
      </c>
      <c r="B57" s="91">
        <v>52</v>
      </c>
      <c r="C57" s="126" t="s">
        <v>73</v>
      </c>
      <c r="D57" s="47">
        <v>8</v>
      </c>
      <c r="E57">
        <v>13</v>
      </c>
      <c r="F57">
        <v>11</v>
      </c>
      <c r="G57">
        <v>2</v>
      </c>
      <c r="H57">
        <v>9</v>
      </c>
      <c r="I57">
        <v>15</v>
      </c>
      <c r="J57">
        <v>2</v>
      </c>
      <c r="K57" s="49">
        <v>14</v>
      </c>
      <c r="L57" s="49">
        <v>2</v>
      </c>
      <c r="M57">
        <v>15</v>
      </c>
    </row>
    <row r="58" ht="15.75" spans="1:13">
      <c r="A58" s="91">
        <v>53</v>
      </c>
      <c r="B58" s="91">
        <v>53</v>
      </c>
      <c r="C58" s="126" t="s">
        <v>74</v>
      </c>
      <c r="D58" s="47">
        <v>2</v>
      </c>
      <c r="E58">
        <v>2</v>
      </c>
      <c r="F58">
        <v>6</v>
      </c>
      <c r="G58">
        <v>2</v>
      </c>
      <c r="H58">
        <v>0</v>
      </c>
      <c r="I58">
        <v>1</v>
      </c>
      <c r="J58">
        <v>0</v>
      </c>
      <c r="K58" s="49">
        <v>3</v>
      </c>
      <c r="L58" s="49">
        <v>0</v>
      </c>
      <c r="M58">
        <v>0</v>
      </c>
    </row>
    <row r="59" ht="15.75" spans="1:13">
      <c r="A59" s="91">
        <v>54</v>
      </c>
      <c r="B59" s="91">
        <v>54</v>
      </c>
      <c r="C59" s="126" t="s">
        <v>75</v>
      </c>
      <c r="D59" s="47">
        <v>11</v>
      </c>
      <c r="E59">
        <v>15</v>
      </c>
      <c r="F59">
        <v>10</v>
      </c>
      <c r="G59">
        <v>1</v>
      </c>
      <c r="H59">
        <v>12</v>
      </c>
      <c r="I59">
        <v>15</v>
      </c>
      <c r="J59">
        <v>2</v>
      </c>
      <c r="K59" s="49">
        <v>16</v>
      </c>
      <c r="L59" s="49">
        <v>2</v>
      </c>
      <c r="M59">
        <v>19</v>
      </c>
    </row>
    <row r="60" ht="15.75" spans="1:13">
      <c r="A60" s="91">
        <v>55</v>
      </c>
      <c r="B60" s="91">
        <v>55</v>
      </c>
      <c r="C60" s="126" t="s">
        <v>76</v>
      </c>
      <c r="D60" s="47">
        <v>10</v>
      </c>
      <c r="E60">
        <v>13</v>
      </c>
      <c r="F60">
        <v>10</v>
      </c>
      <c r="G60">
        <v>2</v>
      </c>
      <c r="H60">
        <v>9</v>
      </c>
      <c r="I60">
        <v>16</v>
      </c>
      <c r="J60">
        <v>2</v>
      </c>
      <c r="K60" s="49">
        <v>14</v>
      </c>
      <c r="L60" s="49">
        <v>2</v>
      </c>
      <c r="M60">
        <v>19</v>
      </c>
    </row>
    <row r="61" ht="15.75" spans="1:13">
      <c r="A61" s="91">
        <v>56</v>
      </c>
      <c r="B61" s="91">
        <v>56</v>
      </c>
      <c r="C61" s="126" t="s">
        <v>77</v>
      </c>
      <c r="D61" s="47">
        <v>11</v>
      </c>
      <c r="E61">
        <v>15</v>
      </c>
      <c r="F61">
        <v>10</v>
      </c>
      <c r="G61">
        <v>2</v>
      </c>
      <c r="H61">
        <v>12</v>
      </c>
      <c r="I61">
        <v>16</v>
      </c>
      <c r="J61">
        <v>2</v>
      </c>
      <c r="K61" s="49">
        <v>17</v>
      </c>
      <c r="L61" s="49">
        <v>2</v>
      </c>
      <c r="M61">
        <v>20</v>
      </c>
    </row>
    <row r="62" ht="15.75" spans="1:13">
      <c r="A62" s="91">
        <v>57</v>
      </c>
      <c r="B62" s="91">
        <v>57</v>
      </c>
      <c r="C62" s="126" t="s">
        <v>78</v>
      </c>
      <c r="D62" s="47">
        <v>11</v>
      </c>
      <c r="E62">
        <v>15</v>
      </c>
      <c r="F62">
        <v>9</v>
      </c>
      <c r="G62">
        <v>1</v>
      </c>
      <c r="H62">
        <v>12</v>
      </c>
      <c r="I62">
        <v>16</v>
      </c>
      <c r="J62">
        <v>2</v>
      </c>
      <c r="K62" s="49">
        <v>16</v>
      </c>
      <c r="L62" s="49">
        <v>2</v>
      </c>
      <c r="M62">
        <v>19</v>
      </c>
    </row>
    <row r="63" spans="1:13">
      <c r="A63" s="91">
        <v>58</v>
      </c>
      <c r="B63" s="91">
        <v>58</v>
      </c>
      <c r="C63" s="128" t="s">
        <v>79</v>
      </c>
      <c r="D63" s="47">
        <v>9</v>
      </c>
      <c r="E63">
        <v>13</v>
      </c>
      <c r="F63">
        <v>11</v>
      </c>
      <c r="G63">
        <v>2</v>
      </c>
      <c r="H63">
        <v>9</v>
      </c>
      <c r="I63">
        <v>15</v>
      </c>
      <c r="J63">
        <v>2</v>
      </c>
      <c r="K63" s="49">
        <v>15</v>
      </c>
      <c r="L63" s="49">
        <v>2</v>
      </c>
      <c r="M63">
        <v>18</v>
      </c>
    </row>
    <row r="64" ht="15.75" spans="2:3">
      <c r="B64" s="91"/>
      <c r="C64" s="129"/>
    </row>
    <row r="65" spans="2:2">
      <c r="B65" s="91"/>
    </row>
  </sheetData>
  <mergeCells count="4">
    <mergeCell ref="D3:E3"/>
    <mergeCell ref="F3:G3"/>
    <mergeCell ref="I3:J3"/>
    <mergeCell ref="K3:L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5"/>
  <sheetViews>
    <sheetView topLeftCell="B4" workbookViewId="0">
      <selection activeCell="D14" sqref="D14"/>
    </sheetView>
  </sheetViews>
  <sheetFormatPr defaultColWidth="9" defaultRowHeight="15"/>
  <cols>
    <col min="1" max="1" width="5.28571428571429" hidden="1" customWidth="1"/>
    <col min="2" max="2" width="4.14285714285714" customWidth="1"/>
    <col min="3" max="3" width="40" customWidth="1"/>
    <col min="4" max="4" width="15.1428571428571" customWidth="1"/>
    <col min="5" max="5" width="5.28571428571429" customWidth="1"/>
    <col min="6" max="6" width="9.57142857142857" customWidth="1"/>
    <col min="7" max="7" width="13.1428571428571" customWidth="1"/>
    <col min="8" max="8" width="11.2857142857143" customWidth="1"/>
    <col min="9" max="9" width="9.14285714285714" customWidth="1"/>
    <col min="10" max="10" width="10.7142857142857" customWidth="1"/>
    <col min="11" max="11" width="11.7142857142857" customWidth="1"/>
    <col min="12" max="12" width="11.4285714285714" customWidth="1"/>
    <col min="13" max="13" width="11.8571428571429" customWidth="1"/>
    <col min="14" max="14" width="10.5714285714286" customWidth="1"/>
    <col min="15" max="15" width="11.7142857142857" customWidth="1"/>
    <col min="16" max="16" width="10.1428571428571" customWidth="1"/>
    <col min="17" max="16384" width="9.14285714285714"/>
  </cols>
  <sheetData>
    <row r="1" spans="1:12">
      <c r="A1" t="s">
        <v>0</v>
      </c>
      <c r="L1" t="s">
        <v>80</v>
      </c>
    </row>
    <row r="2" ht="21" spans="5:10">
      <c r="E2" s="115" t="s">
        <v>100</v>
      </c>
      <c r="F2" s="115"/>
      <c r="G2" s="115"/>
      <c r="H2" s="115"/>
      <c r="I2" s="115"/>
      <c r="J2" s="115"/>
    </row>
    <row r="3" ht="38.25" customHeight="1" spans="1:16">
      <c r="A3" s="92" t="s">
        <v>2</v>
      </c>
      <c r="B3" s="92" t="s">
        <v>82</v>
      </c>
      <c r="C3" s="116" t="s">
        <v>3</v>
      </c>
      <c r="D3" s="117" t="s">
        <v>4</v>
      </c>
      <c r="E3" s="117"/>
      <c r="F3" s="117"/>
      <c r="G3" s="117" t="s">
        <v>5</v>
      </c>
      <c r="H3" s="117"/>
      <c r="I3" s="117"/>
      <c r="J3" s="117" t="s">
        <v>6</v>
      </c>
      <c r="K3" s="117" t="s">
        <v>7</v>
      </c>
      <c r="L3" s="117"/>
      <c r="M3" s="117" t="s">
        <v>8</v>
      </c>
      <c r="N3" s="117"/>
      <c r="O3" s="130" t="s">
        <v>9</v>
      </c>
      <c r="P3" s="130"/>
    </row>
    <row r="4" ht="75" customHeight="1" spans="4:17">
      <c r="D4" s="118" t="s">
        <v>101</v>
      </c>
      <c r="E4" s="119" t="s">
        <v>102</v>
      </c>
      <c r="F4" s="119"/>
      <c r="G4" s="120" t="s">
        <v>103</v>
      </c>
      <c r="H4" s="121" t="s">
        <v>104</v>
      </c>
      <c r="I4" s="121"/>
      <c r="J4" s="120" t="s">
        <v>105</v>
      </c>
      <c r="K4" s="120" t="s">
        <v>106</v>
      </c>
      <c r="L4" s="118" t="s">
        <v>11</v>
      </c>
      <c r="M4" s="119" t="s">
        <v>107</v>
      </c>
      <c r="N4" s="118" t="s">
        <v>84</v>
      </c>
      <c r="O4" s="131" t="s">
        <v>108</v>
      </c>
      <c r="P4" s="132" t="s">
        <v>104</v>
      </c>
      <c r="Q4" s="132"/>
    </row>
    <row r="5" ht="57" customHeight="1" spans="4:16">
      <c r="D5" s="122" t="s">
        <v>19</v>
      </c>
      <c r="F5" s="123" t="s">
        <v>19</v>
      </c>
      <c r="G5" s="122" t="s">
        <v>19</v>
      </c>
      <c r="H5" s="122" t="s">
        <v>109</v>
      </c>
      <c r="I5" s="123" t="s">
        <v>19</v>
      </c>
      <c r="J5" s="122" t="s">
        <v>19</v>
      </c>
      <c r="K5" s="122" t="s">
        <v>19</v>
      </c>
      <c r="L5" s="123" t="s">
        <v>19</v>
      </c>
      <c r="M5" s="133" t="s">
        <v>20</v>
      </c>
      <c r="N5" s="133" t="s">
        <v>20</v>
      </c>
      <c r="O5" s="92" t="s">
        <v>20</v>
      </c>
      <c r="P5" s="92" t="s">
        <v>20</v>
      </c>
    </row>
    <row r="6" ht="15.75" spans="1:16">
      <c r="A6" s="91">
        <v>1</v>
      </c>
      <c r="B6" s="91">
        <v>1</v>
      </c>
      <c r="C6" s="124" t="s">
        <v>21</v>
      </c>
      <c r="D6">
        <v>6</v>
      </c>
      <c r="F6">
        <v>7</v>
      </c>
      <c r="G6">
        <v>12</v>
      </c>
      <c r="H6">
        <v>5</v>
      </c>
      <c r="I6">
        <v>5</v>
      </c>
      <c r="J6">
        <v>10</v>
      </c>
      <c r="K6">
        <v>19</v>
      </c>
      <c r="L6">
        <v>2</v>
      </c>
      <c r="M6" s="48">
        <v>9</v>
      </c>
      <c r="N6" s="48">
        <v>3</v>
      </c>
      <c r="O6">
        <v>10</v>
      </c>
      <c r="P6">
        <v>1</v>
      </c>
    </row>
    <row r="7" ht="33" customHeight="1" spans="1:16">
      <c r="A7" s="91">
        <v>2</v>
      </c>
      <c r="B7" s="91">
        <v>2</v>
      </c>
      <c r="C7" s="125" t="s">
        <v>22</v>
      </c>
      <c r="D7">
        <v>6</v>
      </c>
      <c r="F7">
        <v>12</v>
      </c>
      <c r="G7">
        <v>13</v>
      </c>
      <c r="H7">
        <v>5</v>
      </c>
      <c r="I7">
        <v>5</v>
      </c>
      <c r="J7">
        <v>12</v>
      </c>
      <c r="K7">
        <v>21</v>
      </c>
      <c r="L7">
        <v>2</v>
      </c>
      <c r="M7" s="48">
        <v>10</v>
      </c>
      <c r="N7" s="48">
        <v>3</v>
      </c>
      <c r="O7">
        <v>13</v>
      </c>
      <c r="P7">
        <v>1</v>
      </c>
    </row>
    <row r="8" ht="15.75" spans="1:16">
      <c r="A8" s="91">
        <v>3</v>
      </c>
      <c r="B8" s="91">
        <v>3</v>
      </c>
      <c r="C8" s="126" t="s">
        <v>23</v>
      </c>
      <c r="D8">
        <v>6</v>
      </c>
      <c r="F8">
        <v>12</v>
      </c>
      <c r="G8">
        <v>12</v>
      </c>
      <c r="H8">
        <v>5</v>
      </c>
      <c r="I8">
        <v>4</v>
      </c>
      <c r="J8">
        <v>11</v>
      </c>
      <c r="K8">
        <v>20</v>
      </c>
      <c r="L8">
        <v>2</v>
      </c>
      <c r="M8" s="48">
        <v>10</v>
      </c>
      <c r="N8" s="48">
        <v>2</v>
      </c>
      <c r="O8">
        <v>14</v>
      </c>
      <c r="P8">
        <v>1</v>
      </c>
    </row>
    <row r="9" ht="15.75" spans="1:16">
      <c r="A9" s="91">
        <v>4</v>
      </c>
      <c r="B9" s="91">
        <v>4</v>
      </c>
      <c r="C9" s="126" t="s">
        <v>24</v>
      </c>
      <c r="D9" s="47">
        <v>5</v>
      </c>
      <c r="F9">
        <v>9</v>
      </c>
      <c r="G9">
        <v>10</v>
      </c>
      <c r="H9">
        <v>5</v>
      </c>
      <c r="I9">
        <v>4</v>
      </c>
      <c r="J9">
        <v>8</v>
      </c>
      <c r="K9">
        <v>17</v>
      </c>
      <c r="L9">
        <v>2</v>
      </c>
      <c r="M9" s="49">
        <v>8</v>
      </c>
      <c r="N9" s="49">
        <v>2</v>
      </c>
      <c r="O9">
        <v>10</v>
      </c>
      <c r="P9">
        <v>1</v>
      </c>
    </row>
    <row r="10" ht="15.75" spans="1:16">
      <c r="A10" s="91">
        <v>5</v>
      </c>
      <c r="B10" s="91">
        <v>5</v>
      </c>
      <c r="C10" s="126" t="s">
        <v>25</v>
      </c>
      <c r="D10" s="47">
        <v>5</v>
      </c>
      <c r="F10">
        <v>9</v>
      </c>
      <c r="G10">
        <v>11</v>
      </c>
      <c r="H10">
        <v>5</v>
      </c>
      <c r="I10">
        <v>4</v>
      </c>
      <c r="J10">
        <v>10</v>
      </c>
      <c r="K10">
        <v>18</v>
      </c>
      <c r="L10">
        <v>2</v>
      </c>
      <c r="M10" s="49">
        <v>9</v>
      </c>
      <c r="N10" s="49">
        <v>2</v>
      </c>
      <c r="O10">
        <v>11</v>
      </c>
      <c r="P10">
        <v>1</v>
      </c>
    </row>
    <row r="11" ht="15.75" spans="1:16">
      <c r="A11" s="91">
        <v>6</v>
      </c>
      <c r="B11" s="91">
        <v>6</v>
      </c>
      <c r="C11" s="126" t="s">
        <v>26</v>
      </c>
      <c r="D11" s="47">
        <v>6</v>
      </c>
      <c r="F11">
        <v>12</v>
      </c>
      <c r="G11">
        <v>14</v>
      </c>
      <c r="H11">
        <v>5</v>
      </c>
      <c r="I11">
        <v>5</v>
      </c>
      <c r="J11">
        <v>12</v>
      </c>
      <c r="K11" t="s">
        <v>27</v>
      </c>
      <c r="L11">
        <v>2</v>
      </c>
      <c r="M11" s="49">
        <v>10</v>
      </c>
      <c r="N11" s="49">
        <v>3</v>
      </c>
      <c r="O11">
        <v>14</v>
      </c>
      <c r="P11">
        <v>1</v>
      </c>
    </row>
    <row r="12" ht="15.75" spans="1:16">
      <c r="A12" s="91">
        <v>7</v>
      </c>
      <c r="B12" s="91">
        <v>7</v>
      </c>
      <c r="C12" s="126" t="s">
        <v>28</v>
      </c>
      <c r="D12" s="47">
        <v>6</v>
      </c>
      <c r="F12">
        <v>11</v>
      </c>
      <c r="G12">
        <v>12</v>
      </c>
      <c r="H12">
        <v>5</v>
      </c>
      <c r="I12">
        <v>5</v>
      </c>
      <c r="J12">
        <v>12</v>
      </c>
      <c r="K12">
        <v>21</v>
      </c>
      <c r="L12">
        <v>2</v>
      </c>
      <c r="M12" s="49">
        <v>9</v>
      </c>
      <c r="N12" s="49">
        <v>2</v>
      </c>
      <c r="O12">
        <v>13</v>
      </c>
      <c r="P12">
        <v>1</v>
      </c>
    </row>
    <row r="13" ht="15.75" spans="1:16">
      <c r="A13" s="91">
        <v>8</v>
      </c>
      <c r="B13" s="91">
        <v>8</v>
      </c>
      <c r="C13" s="126" t="s">
        <v>29</v>
      </c>
      <c r="D13" s="47">
        <v>4</v>
      </c>
      <c r="F13">
        <v>9</v>
      </c>
      <c r="G13">
        <v>10</v>
      </c>
      <c r="H13">
        <v>5</v>
      </c>
      <c r="I13">
        <v>5</v>
      </c>
      <c r="J13">
        <v>11</v>
      </c>
      <c r="K13">
        <v>18</v>
      </c>
      <c r="L13">
        <v>2</v>
      </c>
      <c r="M13" s="49">
        <v>8</v>
      </c>
      <c r="N13" s="49">
        <v>3</v>
      </c>
      <c r="O13">
        <v>10</v>
      </c>
      <c r="P13">
        <v>1</v>
      </c>
    </row>
    <row r="14" ht="15.75" spans="1:16">
      <c r="A14" s="91">
        <v>9</v>
      </c>
      <c r="B14" s="91">
        <v>9</v>
      </c>
      <c r="C14" s="126" t="s">
        <v>30</v>
      </c>
      <c r="D14" s="47">
        <v>6</v>
      </c>
      <c r="F14">
        <v>12</v>
      </c>
      <c r="G14">
        <v>13</v>
      </c>
      <c r="H14">
        <v>5</v>
      </c>
      <c r="I14">
        <v>3</v>
      </c>
      <c r="J14">
        <v>11</v>
      </c>
      <c r="K14">
        <v>20</v>
      </c>
      <c r="L14">
        <v>2</v>
      </c>
      <c r="M14" s="49">
        <v>10</v>
      </c>
      <c r="N14" s="49">
        <v>2</v>
      </c>
      <c r="O14">
        <v>13</v>
      </c>
      <c r="P14">
        <v>1</v>
      </c>
    </row>
    <row r="15" ht="15.75" spans="1:16">
      <c r="A15" s="91">
        <v>10</v>
      </c>
      <c r="B15" s="91">
        <v>10</v>
      </c>
      <c r="C15" s="126" t="s">
        <v>31</v>
      </c>
      <c r="D15" s="47">
        <v>6</v>
      </c>
      <c r="F15">
        <v>12</v>
      </c>
      <c r="G15">
        <v>11</v>
      </c>
      <c r="H15">
        <v>5</v>
      </c>
      <c r="I15">
        <v>5</v>
      </c>
      <c r="J15">
        <v>8</v>
      </c>
      <c r="K15">
        <v>21</v>
      </c>
      <c r="L15">
        <v>2</v>
      </c>
      <c r="M15" s="49">
        <v>8</v>
      </c>
      <c r="N15" s="49">
        <v>3</v>
      </c>
      <c r="O15">
        <v>13</v>
      </c>
      <c r="P15">
        <v>1</v>
      </c>
    </row>
    <row r="16" ht="15.75" spans="1:16">
      <c r="A16" s="91">
        <v>11</v>
      </c>
      <c r="B16" s="91">
        <v>11</v>
      </c>
      <c r="C16" s="126" t="s">
        <v>32</v>
      </c>
      <c r="D16" s="47">
        <v>6</v>
      </c>
      <c r="F16">
        <v>10</v>
      </c>
      <c r="G16">
        <v>13</v>
      </c>
      <c r="H16">
        <v>5</v>
      </c>
      <c r="I16">
        <v>4</v>
      </c>
      <c r="J16">
        <v>11</v>
      </c>
      <c r="K16">
        <v>19</v>
      </c>
      <c r="L16">
        <v>2</v>
      </c>
      <c r="M16" s="49">
        <v>10</v>
      </c>
      <c r="N16" s="49">
        <v>3</v>
      </c>
      <c r="O16">
        <v>13</v>
      </c>
      <c r="P16">
        <v>1</v>
      </c>
    </row>
    <row r="17" ht="15.75" spans="1:16">
      <c r="A17" s="91">
        <v>12</v>
      </c>
      <c r="B17" s="91">
        <v>12</v>
      </c>
      <c r="C17" s="126" t="s">
        <v>33</v>
      </c>
      <c r="D17" s="47">
        <v>6</v>
      </c>
      <c r="F17">
        <v>12</v>
      </c>
      <c r="G17">
        <v>13</v>
      </c>
      <c r="H17">
        <v>5</v>
      </c>
      <c r="I17">
        <v>5</v>
      </c>
      <c r="J17">
        <v>12</v>
      </c>
      <c r="K17">
        <v>20</v>
      </c>
      <c r="L17">
        <v>2</v>
      </c>
      <c r="M17" s="49">
        <v>9</v>
      </c>
      <c r="N17" s="49">
        <v>2</v>
      </c>
      <c r="O17">
        <v>13</v>
      </c>
      <c r="P17">
        <v>1</v>
      </c>
    </row>
    <row r="18" ht="15.75" spans="1:16">
      <c r="A18" s="91">
        <v>13</v>
      </c>
      <c r="B18" s="91">
        <v>13</v>
      </c>
      <c r="C18" s="126" t="s">
        <v>34</v>
      </c>
      <c r="D18" s="47">
        <v>5</v>
      </c>
      <c r="F18">
        <v>8</v>
      </c>
      <c r="G18">
        <v>11</v>
      </c>
      <c r="H18">
        <v>5</v>
      </c>
      <c r="I18">
        <v>5</v>
      </c>
      <c r="J18">
        <v>10</v>
      </c>
      <c r="K18">
        <v>20</v>
      </c>
      <c r="L18">
        <v>2</v>
      </c>
      <c r="M18" s="49">
        <v>7</v>
      </c>
      <c r="N18" s="49">
        <v>2</v>
      </c>
      <c r="O18">
        <v>10</v>
      </c>
      <c r="P18">
        <v>1</v>
      </c>
    </row>
    <row r="19" ht="15.75" spans="1:16">
      <c r="A19" s="91">
        <v>14</v>
      </c>
      <c r="B19" s="91">
        <v>14</v>
      </c>
      <c r="C19" s="126" t="s">
        <v>35</v>
      </c>
      <c r="D19" s="47">
        <v>6</v>
      </c>
      <c r="F19">
        <v>12</v>
      </c>
      <c r="G19">
        <v>12</v>
      </c>
      <c r="H19">
        <v>5</v>
      </c>
      <c r="I19">
        <v>4</v>
      </c>
      <c r="J19">
        <v>11</v>
      </c>
      <c r="K19">
        <v>19</v>
      </c>
      <c r="L19">
        <v>2</v>
      </c>
      <c r="M19" s="49">
        <v>9</v>
      </c>
      <c r="N19" s="49">
        <v>2</v>
      </c>
      <c r="O19">
        <v>14</v>
      </c>
      <c r="P19">
        <v>1</v>
      </c>
    </row>
    <row r="20" ht="15.75" spans="1:16">
      <c r="A20" s="91">
        <v>15</v>
      </c>
      <c r="B20" s="91">
        <v>15</v>
      </c>
      <c r="C20" s="126" t="s">
        <v>36</v>
      </c>
      <c r="D20" s="47">
        <v>6</v>
      </c>
      <c r="F20">
        <v>12</v>
      </c>
      <c r="G20">
        <v>13</v>
      </c>
      <c r="H20">
        <v>5</v>
      </c>
      <c r="I20">
        <v>5</v>
      </c>
      <c r="J20">
        <v>11</v>
      </c>
      <c r="K20">
        <v>21</v>
      </c>
      <c r="L20">
        <v>2</v>
      </c>
      <c r="M20" s="49">
        <v>9</v>
      </c>
      <c r="N20" s="49">
        <v>2</v>
      </c>
      <c r="O20">
        <v>13</v>
      </c>
      <c r="P20">
        <v>1</v>
      </c>
    </row>
    <row r="21" ht="15.75" spans="1:16">
      <c r="A21" s="91">
        <v>16</v>
      </c>
      <c r="B21" s="91">
        <v>16</v>
      </c>
      <c r="C21" s="126" t="s">
        <v>37</v>
      </c>
      <c r="D21" s="47">
        <v>6</v>
      </c>
      <c r="F21">
        <v>12</v>
      </c>
      <c r="G21">
        <v>14</v>
      </c>
      <c r="H21">
        <v>5</v>
      </c>
      <c r="I21">
        <v>5</v>
      </c>
      <c r="J21">
        <v>12</v>
      </c>
      <c r="K21">
        <v>21</v>
      </c>
      <c r="L21">
        <v>2</v>
      </c>
      <c r="M21" s="49">
        <v>10</v>
      </c>
      <c r="N21" s="49">
        <v>2</v>
      </c>
      <c r="O21">
        <v>13</v>
      </c>
      <c r="P21">
        <v>1</v>
      </c>
    </row>
    <row r="22" ht="15.75" spans="1:16">
      <c r="A22" s="91">
        <v>17</v>
      </c>
      <c r="B22" s="91">
        <v>17</v>
      </c>
      <c r="C22" s="126" t="s">
        <v>38</v>
      </c>
      <c r="D22" s="47">
        <v>5</v>
      </c>
      <c r="F22">
        <v>10</v>
      </c>
      <c r="G22">
        <v>14</v>
      </c>
      <c r="H22">
        <v>5</v>
      </c>
      <c r="I22">
        <v>5</v>
      </c>
      <c r="J22">
        <v>11</v>
      </c>
      <c r="K22">
        <v>21</v>
      </c>
      <c r="L22">
        <v>2</v>
      </c>
      <c r="M22" s="49">
        <v>9</v>
      </c>
      <c r="N22" s="49">
        <v>2</v>
      </c>
      <c r="O22">
        <v>14</v>
      </c>
      <c r="P22">
        <v>1</v>
      </c>
    </row>
    <row r="23" ht="15.75" spans="1:16">
      <c r="A23" s="91">
        <v>18</v>
      </c>
      <c r="B23" s="91">
        <v>18</v>
      </c>
      <c r="C23" s="126" t="s">
        <v>39</v>
      </c>
      <c r="D23" s="47">
        <v>3</v>
      </c>
      <c r="F23">
        <v>12</v>
      </c>
      <c r="G23">
        <v>11</v>
      </c>
      <c r="H23">
        <v>5</v>
      </c>
      <c r="I23">
        <v>4</v>
      </c>
      <c r="J23">
        <v>12</v>
      </c>
      <c r="K23">
        <v>21</v>
      </c>
      <c r="L23">
        <v>2</v>
      </c>
      <c r="M23" s="49">
        <v>8</v>
      </c>
      <c r="N23" s="49">
        <v>2</v>
      </c>
      <c r="O23">
        <v>13</v>
      </c>
      <c r="P23">
        <v>1</v>
      </c>
    </row>
    <row r="24" ht="15.75" spans="1:16">
      <c r="A24" s="91">
        <v>19</v>
      </c>
      <c r="B24" s="91">
        <v>19</v>
      </c>
      <c r="C24" s="126" t="s">
        <v>40</v>
      </c>
      <c r="D24" s="47">
        <v>3</v>
      </c>
      <c r="F24">
        <v>6</v>
      </c>
      <c r="G24">
        <v>11</v>
      </c>
      <c r="H24">
        <v>5</v>
      </c>
      <c r="I24">
        <v>4</v>
      </c>
      <c r="J24">
        <v>8</v>
      </c>
      <c r="K24">
        <v>16</v>
      </c>
      <c r="L24">
        <v>2</v>
      </c>
      <c r="M24" s="49">
        <v>8</v>
      </c>
      <c r="N24" s="49">
        <v>1</v>
      </c>
      <c r="O24">
        <v>7</v>
      </c>
      <c r="P24">
        <v>1</v>
      </c>
    </row>
    <row r="25" ht="15.75" spans="1:16">
      <c r="A25" s="91">
        <v>20</v>
      </c>
      <c r="B25" s="91">
        <v>20</v>
      </c>
      <c r="C25" s="126" t="s">
        <v>41</v>
      </c>
      <c r="D25" s="47">
        <v>5</v>
      </c>
      <c r="F25">
        <v>12</v>
      </c>
      <c r="G25">
        <v>12</v>
      </c>
      <c r="H25">
        <v>5</v>
      </c>
      <c r="I25">
        <v>5</v>
      </c>
      <c r="J25">
        <v>10</v>
      </c>
      <c r="K25">
        <v>21</v>
      </c>
      <c r="L25">
        <v>2</v>
      </c>
      <c r="M25" s="49">
        <v>6</v>
      </c>
      <c r="N25" s="49">
        <v>2</v>
      </c>
      <c r="O25">
        <v>14</v>
      </c>
      <c r="P25">
        <v>0</v>
      </c>
    </row>
    <row r="26" ht="15.75" spans="1:16">
      <c r="A26" s="91">
        <v>21</v>
      </c>
      <c r="B26" s="91">
        <v>21</v>
      </c>
      <c r="C26" s="126" t="s">
        <v>42</v>
      </c>
      <c r="D26" s="47">
        <v>5</v>
      </c>
      <c r="F26">
        <v>13</v>
      </c>
      <c r="G26">
        <v>13</v>
      </c>
      <c r="H26">
        <v>5</v>
      </c>
      <c r="I26">
        <v>5</v>
      </c>
      <c r="J26">
        <v>10</v>
      </c>
      <c r="K26">
        <v>18</v>
      </c>
      <c r="L26">
        <v>2</v>
      </c>
      <c r="M26" s="49">
        <v>9</v>
      </c>
      <c r="N26" s="49">
        <v>3</v>
      </c>
      <c r="O26">
        <v>13</v>
      </c>
      <c r="P26">
        <v>0</v>
      </c>
    </row>
    <row r="27" ht="15.75" spans="1:16">
      <c r="A27" s="91">
        <v>22</v>
      </c>
      <c r="B27" s="91">
        <v>22</v>
      </c>
      <c r="C27" s="126" t="s">
        <v>43</v>
      </c>
      <c r="D27" s="47">
        <v>5</v>
      </c>
      <c r="F27">
        <v>10</v>
      </c>
      <c r="G27">
        <v>9</v>
      </c>
      <c r="H27">
        <v>5</v>
      </c>
      <c r="I27">
        <v>3</v>
      </c>
      <c r="J27">
        <v>9</v>
      </c>
      <c r="K27">
        <v>18</v>
      </c>
      <c r="L27">
        <v>2</v>
      </c>
      <c r="M27" s="49">
        <v>7</v>
      </c>
      <c r="N27" s="49">
        <v>2</v>
      </c>
      <c r="O27">
        <v>10</v>
      </c>
      <c r="P27">
        <v>1</v>
      </c>
    </row>
    <row r="28" ht="15.75" spans="1:16">
      <c r="A28" s="91">
        <v>23</v>
      </c>
      <c r="B28" s="91">
        <v>23</v>
      </c>
      <c r="C28" s="126" t="s">
        <v>44</v>
      </c>
      <c r="D28" s="47">
        <v>4</v>
      </c>
      <c r="F28">
        <v>11</v>
      </c>
      <c r="G28">
        <v>12</v>
      </c>
      <c r="H28">
        <v>5</v>
      </c>
      <c r="I28">
        <v>4</v>
      </c>
      <c r="J28">
        <v>11</v>
      </c>
      <c r="K28">
        <v>17</v>
      </c>
      <c r="L28">
        <v>2</v>
      </c>
      <c r="M28" s="49">
        <v>9</v>
      </c>
      <c r="N28" s="49">
        <v>3</v>
      </c>
      <c r="O28">
        <v>13</v>
      </c>
      <c r="P28">
        <v>1</v>
      </c>
    </row>
    <row r="29" ht="15.75" spans="1:16">
      <c r="A29" s="91">
        <v>24</v>
      </c>
      <c r="B29" s="91">
        <v>24</v>
      </c>
      <c r="C29" s="126" t="s">
        <v>45</v>
      </c>
      <c r="D29" s="47">
        <v>4</v>
      </c>
      <c r="F29">
        <v>12</v>
      </c>
      <c r="G29">
        <v>11</v>
      </c>
      <c r="H29">
        <v>5</v>
      </c>
      <c r="I29">
        <v>4</v>
      </c>
      <c r="J29">
        <v>10</v>
      </c>
      <c r="K29">
        <v>19</v>
      </c>
      <c r="L29">
        <v>2</v>
      </c>
      <c r="M29" s="49">
        <v>8</v>
      </c>
      <c r="N29" s="49">
        <v>2</v>
      </c>
      <c r="O29">
        <v>13</v>
      </c>
      <c r="P29">
        <v>1</v>
      </c>
    </row>
    <row r="30" ht="15.75" spans="1:16">
      <c r="A30" s="91">
        <v>25</v>
      </c>
      <c r="B30" s="91">
        <v>25</v>
      </c>
      <c r="C30" s="126" t="s">
        <v>46</v>
      </c>
      <c r="D30" s="47">
        <v>6</v>
      </c>
      <c r="F30">
        <v>9</v>
      </c>
      <c r="G30">
        <v>9</v>
      </c>
      <c r="H30">
        <v>5</v>
      </c>
      <c r="I30">
        <v>4</v>
      </c>
      <c r="J30">
        <v>11</v>
      </c>
      <c r="K30">
        <v>17</v>
      </c>
      <c r="L30">
        <v>2</v>
      </c>
      <c r="M30" s="49">
        <v>8</v>
      </c>
      <c r="N30" s="49">
        <v>2</v>
      </c>
      <c r="O30">
        <v>11</v>
      </c>
      <c r="P30">
        <v>1</v>
      </c>
    </row>
    <row r="31" ht="15.75" spans="1:16">
      <c r="A31" s="91">
        <v>26</v>
      </c>
      <c r="B31" s="91">
        <v>26</v>
      </c>
      <c r="C31" s="127" t="s">
        <v>47</v>
      </c>
      <c r="D31" s="47">
        <v>6</v>
      </c>
      <c r="F31">
        <v>14</v>
      </c>
      <c r="G31">
        <v>12</v>
      </c>
      <c r="H31">
        <v>5</v>
      </c>
      <c r="I31">
        <v>4</v>
      </c>
      <c r="J31">
        <v>11</v>
      </c>
      <c r="K31">
        <v>18</v>
      </c>
      <c r="L31">
        <v>2</v>
      </c>
      <c r="M31" s="49">
        <v>9</v>
      </c>
      <c r="N31" s="49">
        <v>1</v>
      </c>
      <c r="O31">
        <v>13</v>
      </c>
      <c r="P31">
        <v>1</v>
      </c>
    </row>
    <row r="32" ht="15.75" spans="1:16">
      <c r="A32" s="91">
        <v>27</v>
      </c>
      <c r="B32" s="91">
        <v>27</v>
      </c>
      <c r="C32" s="126" t="s">
        <v>48</v>
      </c>
      <c r="D32" s="47">
        <v>6</v>
      </c>
      <c r="F32">
        <v>14</v>
      </c>
      <c r="G32">
        <v>14</v>
      </c>
      <c r="H32">
        <v>5</v>
      </c>
      <c r="I32">
        <v>5</v>
      </c>
      <c r="J32">
        <v>11</v>
      </c>
      <c r="K32">
        <v>21</v>
      </c>
      <c r="L32">
        <v>2</v>
      </c>
      <c r="M32" s="49">
        <v>9</v>
      </c>
      <c r="N32" s="49">
        <v>2</v>
      </c>
      <c r="O32">
        <v>13</v>
      </c>
      <c r="P32">
        <v>1</v>
      </c>
    </row>
    <row r="33" ht="15.75" spans="1:16">
      <c r="A33" s="91">
        <v>28</v>
      </c>
      <c r="B33" s="91">
        <v>28</v>
      </c>
      <c r="C33" s="126" t="s">
        <v>49</v>
      </c>
      <c r="D33" s="47">
        <v>6</v>
      </c>
      <c r="F33">
        <v>14</v>
      </c>
      <c r="G33">
        <v>14</v>
      </c>
      <c r="H33">
        <v>5</v>
      </c>
      <c r="I33">
        <v>5</v>
      </c>
      <c r="J33">
        <v>11</v>
      </c>
      <c r="K33">
        <v>20</v>
      </c>
      <c r="L33">
        <v>2</v>
      </c>
      <c r="M33" s="49">
        <v>9</v>
      </c>
      <c r="N33" s="49">
        <v>2</v>
      </c>
      <c r="O33">
        <v>13</v>
      </c>
      <c r="P33">
        <v>1</v>
      </c>
    </row>
    <row r="34" ht="15.75" spans="1:16">
      <c r="A34" s="91">
        <v>29</v>
      </c>
      <c r="B34" s="91">
        <v>29</v>
      </c>
      <c r="C34" s="126" t="s">
        <v>50</v>
      </c>
      <c r="D34" s="47">
        <v>6</v>
      </c>
      <c r="F34">
        <v>13</v>
      </c>
      <c r="G34">
        <v>11</v>
      </c>
      <c r="H34">
        <v>5</v>
      </c>
      <c r="I34">
        <v>3</v>
      </c>
      <c r="J34">
        <v>10</v>
      </c>
      <c r="K34">
        <v>19</v>
      </c>
      <c r="L34">
        <v>2</v>
      </c>
      <c r="M34" s="49">
        <v>9</v>
      </c>
      <c r="N34" s="49">
        <v>2</v>
      </c>
      <c r="O34">
        <v>12</v>
      </c>
      <c r="P34">
        <v>1</v>
      </c>
    </row>
    <row r="35" ht="15.75" spans="1:16">
      <c r="A35" s="91">
        <v>30</v>
      </c>
      <c r="B35" s="91">
        <v>30</v>
      </c>
      <c r="C35" s="126" t="s">
        <v>51</v>
      </c>
      <c r="D35" s="47">
        <v>5</v>
      </c>
      <c r="F35">
        <v>13</v>
      </c>
      <c r="G35">
        <v>13</v>
      </c>
      <c r="H35">
        <v>5</v>
      </c>
      <c r="I35">
        <v>5</v>
      </c>
      <c r="J35">
        <v>10</v>
      </c>
      <c r="K35">
        <v>20</v>
      </c>
      <c r="L35">
        <v>2</v>
      </c>
      <c r="M35" s="49">
        <v>10</v>
      </c>
      <c r="N35" s="49">
        <v>3</v>
      </c>
      <c r="O35">
        <v>13</v>
      </c>
      <c r="P35">
        <v>1</v>
      </c>
    </row>
    <row r="36" ht="15.75" spans="1:16">
      <c r="A36" s="91">
        <v>31</v>
      </c>
      <c r="B36" s="91">
        <v>31</v>
      </c>
      <c r="C36" s="126" t="s">
        <v>52</v>
      </c>
      <c r="D36" s="47">
        <v>6</v>
      </c>
      <c r="F36">
        <v>13</v>
      </c>
      <c r="G36">
        <v>12</v>
      </c>
      <c r="H36">
        <v>4</v>
      </c>
      <c r="I36">
        <v>3</v>
      </c>
      <c r="J36">
        <v>12</v>
      </c>
      <c r="K36">
        <v>19</v>
      </c>
      <c r="L36">
        <v>2</v>
      </c>
      <c r="M36" s="49">
        <v>9</v>
      </c>
      <c r="N36" s="49">
        <v>3</v>
      </c>
      <c r="O36">
        <v>12</v>
      </c>
      <c r="P36">
        <v>1</v>
      </c>
    </row>
    <row r="37" ht="15.75" spans="1:16">
      <c r="A37" s="91">
        <v>32</v>
      </c>
      <c r="B37" s="91">
        <v>32</v>
      </c>
      <c r="C37" s="126" t="s">
        <v>53</v>
      </c>
      <c r="D37" s="47">
        <v>5</v>
      </c>
      <c r="F37">
        <v>12</v>
      </c>
      <c r="G37">
        <v>12</v>
      </c>
      <c r="H37">
        <v>4</v>
      </c>
      <c r="I37">
        <v>4</v>
      </c>
      <c r="J37">
        <v>9</v>
      </c>
      <c r="K37">
        <v>18</v>
      </c>
      <c r="L37">
        <v>2</v>
      </c>
      <c r="M37" s="49">
        <v>6</v>
      </c>
      <c r="N37" s="49">
        <v>3</v>
      </c>
      <c r="O37">
        <v>14</v>
      </c>
      <c r="P37">
        <v>1</v>
      </c>
    </row>
    <row r="38" ht="15.75" spans="1:16">
      <c r="A38" s="91">
        <v>33</v>
      </c>
      <c r="B38" s="91">
        <v>33</v>
      </c>
      <c r="C38" s="126" t="s">
        <v>54</v>
      </c>
      <c r="D38" s="47">
        <v>6</v>
      </c>
      <c r="F38">
        <v>14</v>
      </c>
      <c r="G38">
        <v>12</v>
      </c>
      <c r="H38">
        <v>4</v>
      </c>
      <c r="I38">
        <v>4</v>
      </c>
      <c r="J38">
        <v>11</v>
      </c>
      <c r="K38">
        <v>20</v>
      </c>
      <c r="L38">
        <v>2</v>
      </c>
      <c r="M38" s="49">
        <v>9</v>
      </c>
      <c r="N38" s="49">
        <v>3</v>
      </c>
      <c r="O38">
        <v>14</v>
      </c>
      <c r="P38">
        <v>1</v>
      </c>
    </row>
    <row r="39" ht="15.75" spans="1:16">
      <c r="A39" s="91">
        <v>34</v>
      </c>
      <c r="B39" s="91">
        <v>34</v>
      </c>
      <c r="C39" s="126" t="s">
        <v>55</v>
      </c>
      <c r="D39" s="47">
        <v>6</v>
      </c>
      <c r="F39">
        <v>14</v>
      </c>
      <c r="G39">
        <v>12</v>
      </c>
      <c r="H39">
        <v>4</v>
      </c>
      <c r="I39">
        <v>4</v>
      </c>
      <c r="J39">
        <v>12</v>
      </c>
      <c r="K39">
        <v>20</v>
      </c>
      <c r="L39">
        <v>2</v>
      </c>
      <c r="M39" s="49">
        <v>10</v>
      </c>
      <c r="N39" s="49">
        <v>2</v>
      </c>
      <c r="O39">
        <v>14</v>
      </c>
      <c r="P39">
        <v>1</v>
      </c>
    </row>
    <row r="40" ht="15.75" spans="1:16">
      <c r="A40" s="91">
        <v>35</v>
      </c>
      <c r="B40" s="91">
        <v>35</v>
      </c>
      <c r="C40" s="126" t="s">
        <v>56</v>
      </c>
      <c r="D40" s="47">
        <v>6</v>
      </c>
      <c r="F40">
        <v>14</v>
      </c>
      <c r="G40">
        <v>14</v>
      </c>
      <c r="H40">
        <v>4</v>
      </c>
      <c r="I40">
        <v>4</v>
      </c>
      <c r="J40">
        <v>12</v>
      </c>
      <c r="K40">
        <v>22</v>
      </c>
      <c r="L40">
        <v>2</v>
      </c>
      <c r="M40" s="49">
        <v>10</v>
      </c>
      <c r="N40" s="49">
        <v>3</v>
      </c>
      <c r="O40">
        <v>14</v>
      </c>
      <c r="P40">
        <v>1</v>
      </c>
    </row>
    <row r="41" ht="15.75" spans="1:16">
      <c r="A41" s="91">
        <v>36</v>
      </c>
      <c r="B41" s="91">
        <v>36</v>
      </c>
      <c r="C41" s="126" t="s">
        <v>57</v>
      </c>
      <c r="D41" s="47">
        <v>5</v>
      </c>
      <c r="F41">
        <v>10</v>
      </c>
      <c r="G41">
        <v>11</v>
      </c>
      <c r="H41">
        <v>4</v>
      </c>
      <c r="I41">
        <v>4</v>
      </c>
      <c r="J41">
        <v>11</v>
      </c>
      <c r="K41">
        <v>18</v>
      </c>
      <c r="L41">
        <v>2</v>
      </c>
      <c r="M41" s="49">
        <v>5</v>
      </c>
      <c r="N41" s="49">
        <v>1</v>
      </c>
      <c r="O41">
        <v>9</v>
      </c>
      <c r="P41">
        <v>1</v>
      </c>
    </row>
    <row r="42" ht="15.75" spans="1:16">
      <c r="A42" s="91">
        <v>37</v>
      </c>
      <c r="B42" s="91">
        <v>37</v>
      </c>
      <c r="C42" s="126" t="s">
        <v>58</v>
      </c>
      <c r="D42" s="47">
        <v>5</v>
      </c>
      <c r="F42">
        <v>12</v>
      </c>
      <c r="G42">
        <v>11</v>
      </c>
      <c r="H42">
        <v>4</v>
      </c>
      <c r="I42">
        <v>4</v>
      </c>
      <c r="J42">
        <v>10</v>
      </c>
      <c r="K42">
        <v>17</v>
      </c>
      <c r="L42">
        <v>2</v>
      </c>
      <c r="M42" s="49">
        <v>9</v>
      </c>
      <c r="N42" s="49">
        <v>3</v>
      </c>
      <c r="O42">
        <v>12</v>
      </c>
      <c r="P42">
        <v>1</v>
      </c>
    </row>
    <row r="43" ht="15.75" spans="1:16">
      <c r="A43" s="91">
        <v>38</v>
      </c>
      <c r="B43" s="91">
        <v>38</v>
      </c>
      <c r="C43" s="126" t="s">
        <v>59</v>
      </c>
      <c r="D43" s="47">
        <v>6</v>
      </c>
      <c r="F43">
        <v>14</v>
      </c>
      <c r="G43">
        <v>14</v>
      </c>
      <c r="H43">
        <v>4</v>
      </c>
      <c r="I43">
        <v>4</v>
      </c>
      <c r="J43">
        <v>12</v>
      </c>
      <c r="K43">
        <v>21</v>
      </c>
      <c r="L43">
        <v>2</v>
      </c>
      <c r="M43" s="49">
        <v>10</v>
      </c>
      <c r="N43" s="49">
        <v>3</v>
      </c>
      <c r="O43">
        <v>14</v>
      </c>
      <c r="P43">
        <v>1</v>
      </c>
    </row>
    <row r="44" ht="15.75" spans="1:16">
      <c r="A44" s="91">
        <v>39</v>
      </c>
      <c r="B44" s="91">
        <v>39</v>
      </c>
      <c r="C44" s="126" t="s">
        <v>60</v>
      </c>
      <c r="D44" s="47">
        <v>5</v>
      </c>
      <c r="F44">
        <v>14</v>
      </c>
      <c r="G44">
        <v>13</v>
      </c>
      <c r="H44">
        <v>4</v>
      </c>
      <c r="I44">
        <v>4</v>
      </c>
      <c r="J44">
        <v>11</v>
      </c>
      <c r="K44">
        <v>21</v>
      </c>
      <c r="L44">
        <v>2</v>
      </c>
      <c r="M44" s="49">
        <v>8</v>
      </c>
      <c r="N44" s="49">
        <v>2</v>
      </c>
      <c r="O44">
        <v>13</v>
      </c>
      <c r="P44">
        <v>1</v>
      </c>
    </row>
    <row r="45" ht="15.75" spans="1:16">
      <c r="A45" s="91">
        <v>40</v>
      </c>
      <c r="B45" s="91">
        <v>40</v>
      </c>
      <c r="C45" s="126" t="s">
        <v>61</v>
      </c>
      <c r="D45" s="47">
        <v>4</v>
      </c>
      <c r="F45">
        <v>10</v>
      </c>
      <c r="G45">
        <v>9</v>
      </c>
      <c r="H45">
        <v>4</v>
      </c>
      <c r="I45">
        <v>4</v>
      </c>
      <c r="J45">
        <v>6</v>
      </c>
      <c r="K45">
        <v>14</v>
      </c>
      <c r="L45">
        <v>2</v>
      </c>
      <c r="M45" s="49">
        <v>6</v>
      </c>
      <c r="N45" s="49">
        <v>2</v>
      </c>
      <c r="O45">
        <v>10</v>
      </c>
      <c r="P45">
        <v>1</v>
      </c>
    </row>
    <row r="46" ht="15.75" spans="1:16">
      <c r="A46" s="91">
        <v>41</v>
      </c>
      <c r="B46" s="91">
        <v>41</v>
      </c>
      <c r="C46" s="126" t="s">
        <v>62</v>
      </c>
      <c r="D46" s="47">
        <v>5</v>
      </c>
      <c r="F46">
        <v>14</v>
      </c>
      <c r="G46">
        <v>12</v>
      </c>
      <c r="H46">
        <v>4</v>
      </c>
      <c r="I46">
        <v>4</v>
      </c>
      <c r="J46">
        <v>11</v>
      </c>
      <c r="K46">
        <v>20</v>
      </c>
      <c r="L46">
        <v>2</v>
      </c>
      <c r="M46" s="49">
        <v>10</v>
      </c>
      <c r="N46" s="49">
        <v>3</v>
      </c>
      <c r="O46">
        <v>13</v>
      </c>
      <c r="P46">
        <v>1</v>
      </c>
    </row>
    <row r="47" ht="15.75" spans="1:16">
      <c r="A47" s="91">
        <v>42</v>
      </c>
      <c r="B47" s="91">
        <v>42</v>
      </c>
      <c r="C47" s="126" t="s">
        <v>63</v>
      </c>
      <c r="D47" s="47">
        <v>6</v>
      </c>
      <c r="F47">
        <v>14</v>
      </c>
      <c r="G47">
        <v>14</v>
      </c>
      <c r="H47">
        <v>4</v>
      </c>
      <c r="I47">
        <v>4</v>
      </c>
      <c r="J47">
        <v>12</v>
      </c>
      <c r="K47">
        <v>20</v>
      </c>
      <c r="L47">
        <v>2</v>
      </c>
      <c r="M47" s="49">
        <v>10</v>
      </c>
      <c r="N47" s="49">
        <v>3</v>
      </c>
      <c r="O47">
        <v>14</v>
      </c>
      <c r="P47">
        <v>0</v>
      </c>
    </row>
    <row r="48" ht="15.75" spans="1:16">
      <c r="A48" s="91">
        <v>43</v>
      </c>
      <c r="B48" s="91">
        <v>43</v>
      </c>
      <c r="C48" s="126" t="s">
        <v>64</v>
      </c>
      <c r="D48" s="47">
        <v>6</v>
      </c>
      <c r="F48">
        <v>11</v>
      </c>
      <c r="G48">
        <v>12</v>
      </c>
      <c r="H48">
        <v>4</v>
      </c>
      <c r="I48">
        <v>4</v>
      </c>
      <c r="J48">
        <v>7</v>
      </c>
      <c r="K48">
        <v>18</v>
      </c>
      <c r="L48">
        <v>2</v>
      </c>
      <c r="M48" s="49">
        <v>8</v>
      </c>
      <c r="N48" s="49">
        <v>3</v>
      </c>
      <c r="O48">
        <v>12</v>
      </c>
      <c r="P48">
        <v>0</v>
      </c>
    </row>
    <row r="49" ht="15.75" spans="1:16">
      <c r="A49" s="91">
        <v>44</v>
      </c>
      <c r="B49" s="91">
        <v>44</v>
      </c>
      <c r="C49" s="126" t="s">
        <v>65</v>
      </c>
      <c r="D49" s="47">
        <v>6</v>
      </c>
      <c r="F49">
        <v>13</v>
      </c>
      <c r="G49">
        <v>12</v>
      </c>
      <c r="H49">
        <v>4</v>
      </c>
      <c r="I49">
        <v>4</v>
      </c>
      <c r="J49">
        <v>12</v>
      </c>
      <c r="K49">
        <v>19</v>
      </c>
      <c r="L49">
        <v>0</v>
      </c>
      <c r="M49" s="49">
        <v>9</v>
      </c>
      <c r="N49" s="49">
        <v>2</v>
      </c>
      <c r="O49">
        <v>13</v>
      </c>
      <c r="P49">
        <v>1</v>
      </c>
    </row>
    <row r="50" ht="15.75" spans="1:16">
      <c r="A50" s="91">
        <v>45</v>
      </c>
      <c r="B50" s="91">
        <v>45</v>
      </c>
      <c r="C50" s="126" t="s">
        <v>66</v>
      </c>
      <c r="D50" s="47">
        <v>5</v>
      </c>
      <c r="F50">
        <v>12</v>
      </c>
      <c r="G50">
        <v>14</v>
      </c>
      <c r="H50">
        <v>4</v>
      </c>
      <c r="I50">
        <v>4</v>
      </c>
      <c r="J50">
        <v>11</v>
      </c>
      <c r="K50">
        <v>20</v>
      </c>
      <c r="L50">
        <v>2</v>
      </c>
      <c r="M50" s="49">
        <v>10</v>
      </c>
      <c r="N50" s="49">
        <v>3</v>
      </c>
      <c r="O50">
        <v>13</v>
      </c>
      <c r="P50">
        <v>1</v>
      </c>
    </row>
    <row r="51" ht="15.75" spans="1:16">
      <c r="A51" s="91">
        <v>46</v>
      </c>
      <c r="B51" s="91">
        <v>46</v>
      </c>
      <c r="C51" s="126" t="s">
        <v>67</v>
      </c>
      <c r="D51" s="47">
        <v>6</v>
      </c>
      <c r="F51">
        <v>14</v>
      </c>
      <c r="G51">
        <v>14</v>
      </c>
      <c r="H51">
        <v>4</v>
      </c>
      <c r="I51">
        <v>4</v>
      </c>
      <c r="J51">
        <v>10</v>
      </c>
      <c r="K51">
        <v>20</v>
      </c>
      <c r="L51">
        <v>2</v>
      </c>
      <c r="M51" s="49">
        <v>10</v>
      </c>
      <c r="N51" s="49">
        <v>3</v>
      </c>
      <c r="O51">
        <v>14</v>
      </c>
      <c r="P51">
        <v>1</v>
      </c>
    </row>
    <row r="52" ht="15.75" spans="1:16">
      <c r="A52" s="91">
        <v>47</v>
      </c>
      <c r="B52" s="91">
        <v>47</v>
      </c>
      <c r="C52" s="127" t="s">
        <v>68</v>
      </c>
      <c r="D52" s="47">
        <v>6</v>
      </c>
      <c r="F52">
        <v>14</v>
      </c>
      <c r="G52">
        <v>13</v>
      </c>
      <c r="H52">
        <v>4</v>
      </c>
      <c r="I52">
        <v>4</v>
      </c>
      <c r="J52">
        <v>12</v>
      </c>
      <c r="K52">
        <v>21</v>
      </c>
      <c r="L52">
        <v>2</v>
      </c>
      <c r="M52" s="49">
        <v>9</v>
      </c>
      <c r="N52" s="49">
        <v>3</v>
      </c>
      <c r="O52">
        <v>14</v>
      </c>
      <c r="P52">
        <v>1</v>
      </c>
    </row>
    <row r="53" ht="15.75" spans="1:16">
      <c r="A53" s="91">
        <v>48</v>
      </c>
      <c r="B53" s="91">
        <v>48</v>
      </c>
      <c r="C53" s="126" t="s">
        <v>69</v>
      </c>
      <c r="D53" s="47">
        <v>3</v>
      </c>
      <c r="F53">
        <v>7</v>
      </c>
      <c r="G53">
        <v>7</v>
      </c>
      <c r="H53">
        <v>4</v>
      </c>
      <c r="I53">
        <v>4</v>
      </c>
      <c r="J53">
        <v>7</v>
      </c>
      <c r="K53">
        <v>12</v>
      </c>
      <c r="L53">
        <v>0</v>
      </c>
      <c r="M53" s="49">
        <v>3</v>
      </c>
      <c r="N53" s="49">
        <v>1</v>
      </c>
      <c r="O53">
        <v>6</v>
      </c>
      <c r="P53">
        <v>1</v>
      </c>
    </row>
    <row r="54" ht="15.75" spans="1:16">
      <c r="A54" s="91">
        <v>49</v>
      </c>
      <c r="B54" s="91">
        <v>49</v>
      </c>
      <c r="C54" s="126" t="s">
        <v>70</v>
      </c>
      <c r="D54" s="47">
        <v>6</v>
      </c>
      <c r="F54">
        <v>13</v>
      </c>
      <c r="G54">
        <v>14</v>
      </c>
      <c r="H54">
        <v>4</v>
      </c>
      <c r="I54">
        <v>4</v>
      </c>
      <c r="J54">
        <v>12</v>
      </c>
      <c r="K54">
        <v>21</v>
      </c>
      <c r="L54">
        <v>2</v>
      </c>
      <c r="M54" s="49">
        <v>10</v>
      </c>
      <c r="N54" s="49">
        <v>3</v>
      </c>
      <c r="O54">
        <v>14</v>
      </c>
      <c r="P54">
        <v>1</v>
      </c>
    </row>
    <row r="55" ht="15.75" spans="1:16">
      <c r="A55" s="91">
        <v>50</v>
      </c>
      <c r="B55" s="91">
        <v>50</v>
      </c>
      <c r="C55" s="126" t="s">
        <v>71</v>
      </c>
      <c r="D55" s="47">
        <v>5</v>
      </c>
      <c r="F55">
        <v>11</v>
      </c>
      <c r="G55">
        <v>11</v>
      </c>
      <c r="H55">
        <v>4</v>
      </c>
      <c r="I55">
        <v>4</v>
      </c>
      <c r="J55">
        <v>10</v>
      </c>
      <c r="K55">
        <v>18</v>
      </c>
      <c r="L55">
        <v>2</v>
      </c>
      <c r="M55" s="49">
        <v>7</v>
      </c>
      <c r="N55" s="49">
        <v>2</v>
      </c>
      <c r="O55">
        <v>12</v>
      </c>
      <c r="P55">
        <v>1</v>
      </c>
    </row>
    <row r="56" ht="15.75" spans="1:16">
      <c r="A56" s="91">
        <v>51</v>
      </c>
      <c r="B56" s="91">
        <v>51</v>
      </c>
      <c r="C56" s="126" t="s">
        <v>72</v>
      </c>
      <c r="D56" s="47">
        <v>6</v>
      </c>
      <c r="F56">
        <v>8</v>
      </c>
      <c r="G56">
        <v>10</v>
      </c>
      <c r="H56">
        <v>4</v>
      </c>
      <c r="I56">
        <v>4</v>
      </c>
      <c r="J56">
        <v>8</v>
      </c>
      <c r="K56">
        <v>15</v>
      </c>
      <c r="L56">
        <v>2</v>
      </c>
      <c r="M56" s="49">
        <v>8</v>
      </c>
      <c r="N56" s="49">
        <v>2</v>
      </c>
      <c r="O56">
        <v>10</v>
      </c>
      <c r="P56">
        <v>1</v>
      </c>
    </row>
    <row r="57" ht="15.75" spans="1:16">
      <c r="A57" s="91">
        <v>52</v>
      </c>
      <c r="B57" s="91">
        <v>52</v>
      </c>
      <c r="C57" s="126" t="s">
        <v>73</v>
      </c>
      <c r="D57" s="47">
        <v>6</v>
      </c>
      <c r="F57">
        <v>14</v>
      </c>
      <c r="G57">
        <v>14</v>
      </c>
      <c r="H57">
        <v>4</v>
      </c>
      <c r="I57">
        <v>4</v>
      </c>
      <c r="J57">
        <v>12</v>
      </c>
      <c r="K57">
        <v>21</v>
      </c>
      <c r="L57">
        <v>2</v>
      </c>
      <c r="M57" s="49">
        <v>9</v>
      </c>
      <c r="N57" s="49">
        <v>3</v>
      </c>
      <c r="O57">
        <v>13</v>
      </c>
      <c r="P57">
        <v>1</v>
      </c>
    </row>
    <row r="58" ht="15.75" spans="1:16">
      <c r="A58" s="91">
        <v>53</v>
      </c>
      <c r="B58" s="91">
        <v>53</v>
      </c>
      <c r="C58" s="126" t="s">
        <v>74</v>
      </c>
      <c r="D58" s="47">
        <v>6</v>
      </c>
      <c r="F58">
        <v>13</v>
      </c>
      <c r="G58">
        <v>12</v>
      </c>
      <c r="H58">
        <v>4</v>
      </c>
      <c r="I58">
        <v>4</v>
      </c>
      <c r="J58">
        <v>11</v>
      </c>
      <c r="K58">
        <v>17</v>
      </c>
      <c r="L58">
        <v>2</v>
      </c>
      <c r="M58" s="49">
        <v>10</v>
      </c>
      <c r="N58" s="49">
        <v>3</v>
      </c>
      <c r="O58">
        <v>13</v>
      </c>
      <c r="P58">
        <v>1</v>
      </c>
    </row>
    <row r="59" ht="15.75" spans="1:16">
      <c r="A59" s="91">
        <v>54</v>
      </c>
      <c r="B59" s="91">
        <v>54</v>
      </c>
      <c r="C59" s="126" t="s">
        <v>75</v>
      </c>
      <c r="D59" s="47">
        <v>6</v>
      </c>
      <c r="F59">
        <v>14</v>
      </c>
      <c r="G59">
        <v>14</v>
      </c>
      <c r="H59">
        <v>4</v>
      </c>
      <c r="I59">
        <v>4</v>
      </c>
      <c r="J59">
        <v>10</v>
      </c>
      <c r="K59">
        <v>21</v>
      </c>
      <c r="L59">
        <v>2</v>
      </c>
      <c r="M59" s="49">
        <v>10</v>
      </c>
      <c r="N59" s="49">
        <v>2</v>
      </c>
      <c r="O59">
        <v>14</v>
      </c>
      <c r="P59">
        <v>1</v>
      </c>
    </row>
    <row r="60" ht="15.75" spans="1:16">
      <c r="A60" s="91">
        <v>55</v>
      </c>
      <c r="B60" s="91">
        <v>55</v>
      </c>
      <c r="C60" s="126" t="s">
        <v>76</v>
      </c>
      <c r="D60" s="47">
        <v>5</v>
      </c>
      <c r="F60">
        <v>14</v>
      </c>
      <c r="G60">
        <v>14</v>
      </c>
      <c r="H60">
        <v>4</v>
      </c>
      <c r="I60">
        <v>4</v>
      </c>
      <c r="J60">
        <v>12</v>
      </c>
      <c r="K60">
        <v>21</v>
      </c>
      <c r="L60">
        <v>2</v>
      </c>
      <c r="M60" s="49">
        <v>10</v>
      </c>
      <c r="N60" s="49">
        <v>3</v>
      </c>
      <c r="O60">
        <v>14</v>
      </c>
      <c r="P60">
        <v>1</v>
      </c>
    </row>
    <row r="61" ht="15.75" spans="1:16">
      <c r="A61" s="91">
        <v>56</v>
      </c>
      <c r="B61" s="91">
        <v>56</v>
      </c>
      <c r="C61" s="126" t="s">
        <v>77</v>
      </c>
      <c r="D61" s="47">
        <v>5</v>
      </c>
      <c r="F61">
        <v>14</v>
      </c>
      <c r="G61">
        <v>13</v>
      </c>
      <c r="H61">
        <v>4</v>
      </c>
      <c r="I61">
        <v>4</v>
      </c>
      <c r="J61">
        <v>12</v>
      </c>
      <c r="K61">
        <v>17</v>
      </c>
      <c r="L61">
        <v>2</v>
      </c>
      <c r="M61" s="49">
        <v>10</v>
      </c>
      <c r="N61" s="49">
        <v>3</v>
      </c>
      <c r="O61">
        <v>13</v>
      </c>
      <c r="P61">
        <v>1</v>
      </c>
    </row>
    <row r="62" ht="15.75" spans="1:16">
      <c r="A62" s="91">
        <v>57</v>
      </c>
      <c r="B62" s="91">
        <v>57</v>
      </c>
      <c r="C62" s="126" t="s">
        <v>78</v>
      </c>
      <c r="D62" s="47">
        <v>5</v>
      </c>
      <c r="F62">
        <v>10</v>
      </c>
      <c r="G62">
        <v>12</v>
      </c>
      <c r="H62">
        <v>4</v>
      </c>
      <c r="I62">
        <v>4</v>
      </c>
      <c r="J62">
        <v>8</v>
      </c>
      <c r="K62">
        <v>15</v>
      </c>
      <c r="L62">
        <v>2</v>
      </c>
      <c r="M62" s="49">
        <v>6</v>
      </c>
      <c r="N62" s="49">
        <v>2</v>
      </c>
      <c r="O62">
        <v>9</v>
      </c>
      <c r="P62">
        <v>1</v>
      </c>
    </row>
    <row r="63" spans="1:16">
      <c r="A63" s="91">
        <v>58</v>
      </c>
      <c r="B63" s="91">
        <v>58</v>
      </c>
      <c r="C63" s="128" t="s">
        <v>79</v>
      </c>
      <c r="D63" s="47">
        <v>5</v>
      </c>
      <c r="F63">
        <v>14</v>
      </c>
      <c r="G63">
        <v>12</v>
      </c>
      <c r="H63">
        <v>4</v>
      </c>
      <c r="I63">
        <v>4</v>
      </c>
      <c r="J63">
        <v>11</v>
      </c>
      <c r="K63">
        <v>20</v>
      </c>
      <c r="L63">
        <v>2</v>
      </c>
      <c r="M63" s="49">
        <v>8</v>
      </c>
      <c r="N63" s="49">
        <v>2</v>
      </c>
      <c r="O63">
        <v>12</v>
      </c>
      <c r="P63">
        <v>1</v>
      </c>
    </row>
    <row r="64" ht="15.75" spans="2:3">
      <c r="B64" s="91"/>
      <c r="C64" s="129"/>
    </row>
    <row r="65" spans="2:2">
      <c r="B65" s="91"/>
    </row>
  </sheetData>
  <mergeCells count="7">
    <mergeCell ref="D3:F3"/>
    <mergeCell ref="G3:I3"/>
    <mergeCell ref="K3:L3"/>
    <mergeCell ref="M3:N3"/>
    <mergeCell ref="O3:P3"/>
    <mergeCell ref="E4:F4"/>
    <mergeCell ref="H4:I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zoomScale="90" zoomScaleNormal="90" topLeftCell="B11" workbookViewId="0">
      <selection activeCell="G60" sqref="G60"/>
    </sheetView>
  </sheetViews>
  <sheetFormatPr defaultColWidth="9" defaultRowHeight="15"/>
  <cols>
    <col min="1" max="1" width="5.28571428571429" hidden="1" customWidth="1"/>
    <col min="2" max="2" width="5.23809523809524" customWidth="1"/>
    <col min="3" max="3" width="37.2857142857143" customWidth="1"/>
    <col min="4" max="4" width="8.85714285714286" customWidth="1"/>
    <col min="5" max="5" width="6.28571428571429" customWidth="1"/>
    <col min="6" max="6" width="8.57142857142857" customWidth="1"/>
    <col min="7" max="7" width="7.28571428571429" customWidth="1"/>
    <col min="8" max="8" width="8.57142857142857" customWidth="1"/>
    <col min="9" max="9" width="7.14285714285714" customWidth="1"/>
    <col min="10" max="10" width="9.57142857142857" customWidth="1"/>
    <col min="11" max="11" width="6" customWidth="1"/>
    <col min="12" max="12" width="10.1428571428571" customWidth="1"/>
    <col min="13" max="13" width="6.28571428571429" customWidth="1"/>
    <col min="14" max="14" width="9.57142857142857" customWidth="1"/>
    <col min="15" max="15" width="6.42857142857143" customWidth="1"/>
    <col min="16" max="16" width="9.57142857142857" customWidth="1"/>
    <col min="17" max="17" width="6.42857142857143" customWidth="1"/>
    <col min="18" max="18" width="10.4285714285714" customWidth="1"/>
    <col min="19" max="19" width="6.28571428571429" customWidth="1"/>
    <col min="20" max="20" width="10.5714285714286" customWidth="1"/>
    <col min="21" max="21" width="4.85714285714286" customWidth="1"/>
    <col min="22" max="22" width="12" customWidth="1"/>
    <col min="23" max="23" width="6.57142857142857" customWidth="1"/>
    <col min="24" max="16384" width="9.14285714285714"/>
  </cols>
  <sheetData>
    <row r="1" ht="21" spans="1:23">
      <c r="A1" t="s">
        <v>0</v>
      </c>
      <c r="B1" s="106" t="s">
        <v>110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21"/>
    </row>
    <row r="2" ht="21" spans="2:23">
      <c r="B2" s="106" t="s">
        <v>111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21"/>
    </row>
    <row r="3" ht="30" customHeight="1" spans="1:23">
      <c r="A3" s="92" t="s">
        <v>2</v>
      </c>
      <c r="B3" s="107" t="s">
        <v>82</v>
      </c>
      <c r="C3" s="108" t="s">
        <v>3</v>
      </c>
      <c r="D3" s="8" t="s">
        <v>4</v>
      </c>
      <c r="E3" s="8"/>
      <c r="F3" s="8"/>
      <c r="G3" s="8"/>
      <c r="H3" s="8" t="s">
        <v>5</v>
      </c>
      <c r="I3" s="8"/>
      <c r="J3" s="8"/>
      <c r="K3" s="8"/>
      <c r="L3" s="8" t="s">
        <v>6</v>
      </c>
      <c r="M3" s="8"/>
      <c r="N3" s="8" t="s">
        <v>7</v>
      </c>
      <c r="O3" s="8"/>
      <c r="P3" s="8"/>
      <c r="Q3" s="8"/>
      <c r="R3" s="8" t="s">
        <v>8</v>
      </c>
      <c r="S3" s="8"/>
      <c r="T3" s="8"/>
      <c r="U3" s="8"/>
      <c r="V3" s="8" t="s">
        <v>9</v>
      </c>
      <c r="W3" s="8"/>
    </row>
    <row r="4" ht="66.75" customHeight="1" spans="2:23">
      <c r="B4" s="21"/>
      <c r="C4" s="21"/>
      <c r="D4" s="87" t="s">
        <v>112</v>
      </c>
      <c r="E4" s="87"/>
      <c r="F4" s="87" t="s">
        <v>113</v>
      </c>
      <c r="G4" s="87"/>
      <c r="H4" s="63" t="s">
        <v>114</v>
      </c>
      <c r="I4" s="63"/>
      <c r="J4" s="63" t="s">
        <v>115</v>
      </c>
      <c r="K4" s="63"/>
      <c r="L4" s="63" t="s">
        <v>116</v>
      </c>
      <c r="M4" s="63"/>
      <c r="N4" s="63" t="s">
        <v>117</v>
      </c>
      <c r="O4" s="63"/>
      <c r="P4" s="87" t="s">
        <v>118</v>
      </c>
      <c r="Q4" s="87"/>
      <c r="R4" s="113" t="s">
        <v>119</v>
      </c>
      <c r="S4" s="113"/>
      <c r="T4" s="87" t="s">
        <v>120</v>
      </c>
      <c r="U4" s="87"/>
      <c r="V4" s="113" t="s">
        <v>121</v>
      </c>
      <c r="W4" s="113"/>
    </row>
    <row r="5" ht="51" customHeight="1" spans="2:23">
      <c r="B5" s="21"/>
      <c r="C5" s="21"/>
      <c r="D5" s="87" t="s">
        <v>19</v>
      </c>
      <c r="E5" s="109" t="s">
        <v>122</v>
      </c>
      <c r="F5" s="87" t="s">
        <v>19</v>
      </c>
      <c r="G5" s="109" t="s">
        <v>122</v>
      </c>
      <c r="H5" s="87" t="s">
        <v>19</v>
      </c>
      <c r="I5" s="109" t="s">
        <v>122</v>
      </c>
      <c r="J5" s="87" t="s">
        <v>19</v>
      </c>
      <c r="K5" s="109" t="s">
        <v>122</v>
      </c>
      <c r="L5" s="87" t="s">
        <v>19</v>
      </c>
      <c r="M5" s="109" t="s">
        <v>122</v>
      </c>
      <c r="N5" s="87" t="s">
        <v>19</v>
      </c>
      <c r="O5" s="109" t="s">
        <v>122</v>
      </c>
      <c r="P5" s="87" t="s">
        <v>19</v>
      </c>
      <c r="Q5" s="109" t="s">
        <v>122</v>
      </c>
      <c r="R5" s="113" t="s">
        <v>19</v>
      </c>
      <c r="S5" s="109" t="s">
        <v>122</v>
      </c>
      <c r="T5" s="113" t="s">
        <v>19</v>
      </c>
      <c r="U5" s="109" t="s">
        <v>122</v>
      </c>
      <c r="V5" s="113" t="s">
        <v>19</v>
      </c>
      <c r="W5" s="109" t="s">
        <v>122</v>
      </c>
    </row>
    <row r="6" spans="1:23">
      <c r="A6" s="91">
        <v>1</v>
      </c>
      <c r="B6" s="66">
        <v>1</v>
      </c>
      <c r="C6" s="102" t="s">
        <v>21</v>
      </c>
      <c r="D6" s="21">
        <v>36</v>
      </c>
      <c r="E6" s="21">
        <f>D6/54*100</f>
        <v>66.6666666666667</v>
      </c>
      <c r="F6" s="21">
        <v>30</v>
      </c>
      <c r="G6" s="21">
        <f>F6/50*100</f>
        <v>60</v>
      </c>
      <c r="H6" s="21">
        <v>41</v>
      </c>
      <c r="I6" s="21">
        <f>H6/61*100</f>
        <v>67.2131147540984</v>
      </c>
      <c r="J6" s="21"/>
      <c r="K6" s="21"/>
      <c r="L6" s="21">
        <v>52</v>
      </c>
      <c r="M6" s="21">
        <f>L6/72*100</f>
        <v>72.2222222222222</v>
      </c>
      <c r="N6" s="21">
        <v>58</v>
      </c>
      <c r="O6" s="21">
        <f>N6/75*100</f>
        <v>77.3333333333333</v>
      </c>
      <c r="P6" s="21">
        <v>7</v>
      </c>
      <c r="Q6" s="21">
        <f>P6/13*100</f>
        <v>53.8461538461538</v>
      </c>
      <c r="R6" s="21">
        <v>43</v>
      </c>
      <c r="S6" s="21">
        <f>R6/69*100</f>
        <v>62.3188405797101</v>
      </c>
      <c r="T6" s="21"/>
      <c r="U6" s="21"/>
      <c r="V6" s="21">
        <v>53</v>
      </c>
      <c r="W6" s="21">
        <f>V6/86*100</f>
        <v>61.6279069767442</v>
      </c>
    </row>
    <row r="7" ht="33" customHeight="1" spans="1:23">
      <c r="A7" s="91">
        <v>2</v>
      </c>
      <c r="B7" s="66">
        <v>2</v>
      </c>
      <c r="C7" s="110" t="s">
        <v>22</v>
      </c>
      <c r="D7" s="21">
        <v>45</v>
      </c>
      <c r="E7" s="21">
        <f t="shared" ref="E7:E63" si="0">D7/54*100</f>
        <v>83.3333333333333</v>
      </c>
      <c r="F7" s="21">
        <v>45</v>
      </c>
      <c r="G7" s="21">
        <f t="shared" ref="G7:G45" si="1">F7/50*100</f>
        <v>90</v>
      </c>
      <c r="H7" s="21">
        <v>51</v>
      </c>
      <c r="I7" s="21">
        <f t="shared" ref="I7:I63" si="2">H7/61*100</f>
        <v>83.6065573770492</v>
      </c>
      <c r="J7" s="21"/>
      <c r="K7" s="21"/>
      <c r="L7" s="21">
        <v>63</v>
      </c>
      <c r="M7" s="21">
        <f t="shared" ref="M7:M63" si="3">L7/72*100</f>
        <v>87.5</v>
      </c>
      <c r="N7" s="21">
        <v>71</v>
      </c>
      <c r="O7" s="21">
        <f t="shared" ref="O7:O63" si="4">N7/75*100</f>
        <v>94.6666666666667</v>
      </c>
      <c r="P7" s="21">
        <v>13</v>
      </c>
      <c r="Q7" s="21">
        <f t="shared" ref="Q7:Q63" si="5">P7/13*100</f>
        <v>100</v>
      </c>
      <c r="R7" s="21">
        <v>53</v>
      </c>
      <c r="S7" s="21">
        <f t="shared" ref="S7:S63" si="6">R7/69*100</f>
        <v>76.8115942028985</v>
      </c>
      <c r="T7" s="21"/>
      <c r="U7" s="21"/>
      <c r="V7" s="21">
        <v>69</v>
      </c>
      <c r="W7" s="21">
        <f t="shared" ref="W7:W63" si="7">V7/86*100</f>
        <v>80.2325581395349</v>
      </c>
    </row>
    <row r="8" spans="1:23">
      <c r="A8" s="91">
        <v>3</v>
      </c>
      <c r="B8" s="66">
        <v>3</v>
      </c>
      <c r="C8" s="102" t="s">
        <v>23</v>
      </c>
      <c r="D8" s="21">
        <v>49</v>
      </c>
      <c r="E8" s="21">
        <f t="shared" si="0"/>
        <v>90.7407407407407</v>
      </c>
      <c r="F8" s="21">
        <v>46</v>
      </c>
      <c r="G8" s="21">
        <f t="shared" si="1"/>
        <v>92</v>
      </c>
      <c r="H8" s="21">
        <v>55</v>
      </c>
      <c r="I8" s="21">
        <f t="shared" si="2"/>
        <v>90.1639344262295</v>
      </c>
      <c r="J8" s="21"/>
      <c r="K8" s="21"/>
      <c r="L8" s="21">
        <v>67</v>
      </c>
      <c r="M8" s="21">
        <f t="shared" si="3"/>
        <v>93.0555555555556</v>
      </c>
      <c r="N8" s="21">
        <v>68</v>
      </c>
      <c r="O8" s="21">
        <f t="shared" si="4"/>
        <v>90.6666666666667</v>
      </c>
      <c r="P8" s="21">
        <v>13</v>
      </c>
      <c r="Q8" s="21">
        <f t="shared" si="5"/>
        <v>100</v>
      </c>
      <c r="R8" s="21">
        <v>64</v>
      </c>
      <c r="S8" s="21">
        <f t="shared" si="6"/>
        <v>92.7536231884058</v>
      </c>
      <c r="T8" s="21"/>
      <c r="U8" s="21"/>
      <c r="V8" s="21">
        <v>76</v>
      </c>
      <c r="W8" s="21">
        <f t="shared" si="7"/>
        <v>88.3720930232558</v>
      </c>
    </row>
    <row r="9" spans="1:23">
      <c r="A9" s="91">
        <v>4</v>
      </c>
      <c r="B9" s="66">
        <v>4</v>
      </c>
      <c r="C9" s="102" t="s">
        <v>24</v>
      </c>
      <c r="D9" s="21">
        <v>49</v>
      </c>
      <c r="E9" s="21">
        <f t="shared" si="0"/>
        <v>90.7407407407407</v>
      </c>
      <c r="F9" s="21">
        <v>40</v>
      </c>
      <c r="G9" s="21">
        <f t="shared" si="1"/>
        <v>80</v>
      </c>
      <c r="H9" s="21">
        <v>55</v>
      </c>
      <c r="I9" s="21">
        <f t="shared" si="2"/>
        <v>90.1639344262295</v>
      </c>
      <c r="J9" s="21"/>
      <c r="K9" s="21"/>
      <c r="L9" s="21">
        <v>62</v>
      </c>
      <c r="M9" s="21">
        <f t="shared" si="3"/>
        <v>86.1111111111111</v>
      </c>
      <c r="N9" s="21">
        <v>64</v>
      </c>
      <c r="O9" s="21">
        <f t="shared" si="4"/>
        <v>85.3333333333333</v>
      </c>
      <c r="P9" s="21">
        <v>13</v>
      </c>
      <c r="Q9" s="21">
        <f t="shared" si="5"/>
        <v>100</v>
      </c>
      <c r="R9" s="21">
        <v>59</v>
      </c>
      <c r="S9" s="21">
        <f t="shared" si="6"/>
        <v>85.5072463768116</v>
      </c>
      <c r="T9" s="21"/>
      <c r="U9" s="21"/>
      <c r="V9" s="21">
        <v>67</v>
      </c>
      <c r="W9" s="21">
        <f t="shared" si="7"/>
        <v>77.9069767441861</v>
      </c>
    </row>
    <row r="10" spans="1:23">
      <c r="A10" s="91">
        <v>5</v>
      </c>
      <c r="B10" s="66">
        <v>5</v>
      </c>
      <c r="C10" s="102" t="s">
        <v>25</v>
      </c>
      <c r="D10" s="21">
        <v>50</v>
      </c>
      <c r="E10" s="21">
        <f t="shared" si="0"/>
        <v>92.5925925925926</v>
      </c>
      <c r="F10" s="21">
        <v>42</v>
      </c>
      <c r="G10" s="21">
        <f t="shared" si="1"/>
        <v>84</v>
      </c>
      <c r="H10" s="21">
        <v>57</v>
      </c>
      <c r="I10" s="21">
        <f t="shared" si="2"/>
        <v>93.4426229508197</v>
      </c>
      <c r="J10" s="21"/>
      <c r="K10" s="21"/>
      <c r="L10" s="21">
        <v>65</v>
      </c>
      <c r="M10" s="21">
        <f t="shared" si="3"/>
        <v>90.2777777777778</v>
      </c>
      <c r="N10" s="21">
        <v>69</v>
      </c>
      <c r="O10" s="21">
        <f t="shared" si="4"/>
        <v>92</v>
      </c>
      <c r="P10" s="21">
        <v>13</v>
      </c>
      <c r="Q10" s="21">
        <f t="shared" si="5"/>
        <v>100</v>
      </c>
      <c r="R10" s="21">
        <v>63</v>
      </c>
      <c r="S10" s="21">
        <f t="shared" si="6"/>
        <v>91.304347826087</v>
      </c>
      <c r="T10" s="21"/>
      <c r="U10" s="21"/>
      <c r="V10" s="21">
        <v>79</v>
      </c>
      <c r="W10" s="21">
        <f t="shared" si="7"/>
        <v>91.8604651162791</v>
      </c>
    </row>
    <row r="11" spans="1:23">
      <c r="A11" s="91">
        <v>6</v>
      </c>
      <c r="B11" s="66">
        <v>6</v>
      </c>
      <c r="C11" s="102" t="s">
        <v>26</v>
      </c>
      <c r="D11" s="21">
        <v>50</v>
      </c>
      <c r="E11" s="21">
        <f t="shared" si="0"/>
        <v>92.5925925925926</v>
      </c>
      <c r="F11" s="21">
        <v>44</v>
      </c>
      <c r="G11" s="21">
        <f t="shared" si="1"/>
        <v>88</v>
      </c>
      <c r="H11" s="21">
        <v>60</v>
      </c>
      <c r="I11" s="21">
        <f t="shared" si="2"/>
        <v>98.3606557377049</v>
      </c>
      <c r="J11" s="21"/>
      <c r="K11" s="21" t="s">
        <v>27</v>
      </c>
      <c r="L11" s="21">
        <v>65</v>
      </c>
      <c r="M11" s="21">
        <f t="shared" si="3"/>
        <v>90.2777777777778</v>
      </c>
      <c r="N11" s="21">
        <v>71</v>
      </c>
      <c r="O11" s="21">
        <f t="shared" si="4"/>
        <v>94.6666666666667</v>
      </c>
      <c r="P11" s="21">
        <v>11</v>
      </c>
      <c r="Q11" s="21">
        <f t="shared" si="5"/>
        <v>84.6153846153846</v>
      </c>
      <c r="R11" s="21">
        <v>62</v>
      </c>
      <c r="S11" s="21">
        <f t="shared" si="6"/>
        <v>89.8550724637681</v>
      </c>
      <c r="T11" s="21"/>
      <c r="U11" s="21"/>
      <c r="V11" s="21">
        <v>74</v>
      </c>
      <c r="W11" s="21">
        <f t="shared" si="7"/>
        <v>86.046511627907</v>
      </c>
    </row>
    <row r="12" spans="1:23">
      <c r="A12" s="91">
        <v>7</v>
      </c>
      <c r="B12" s="66">
        <v>7</v>
      </c>
      <c r="C12" s="102" t="s">
        <v>28</v>
      </c>
      <c r="D12" s="21">
        <v>51</v>
      </c>
      <c r="E12" s="21">
        <f t="shared" si="0"/>
        <v>94.4444444444444</v>
      </c>
      <c r="F12" s="21">
        <v>45</v>
      </c>
      <c r="G12" s="21">
        <f t="shared" si="1"/>
        <v>90</v>
      </c>
      <c r="H12" s="21">
        <v>57</v>
      </c>
      <c r="I12" s="21">
        <f t="shared" si="2"/>
        <v>93.4426229508197</v>
      </c>
      <c r="J12" s="21"/>
      <c r="K12" s="21"/>
      <c r="L12" s="21">
        <v>69</v>
      </c>
      <c r="M12" s="21">
        <f t="shared" si="3"/>
        <v>95.8333333333333</v>
      </c>
      <c r="N12" s="21">
        <v>73</v>
      </c>
      <c r="O12" s="21">
        <f t="shared" si="4"/>
        <v>97.3333333333333</v>
      </c>
      <c r="P12" s="21">
        <v>13</v>
      </c>
      <c r="Q12" s="21">
        <f t="shared" si="5"/>
        <v>100</v>
      </c>
      <c r="R12" s="21">
        <v>65</v>
      </c>
      <c r="S12" s="21">
        <f t="shared" si="6"/>
        <v>94.2028985507246</v>
      </c>
      <c r="T12" s="21"/>
      <c r="U12" s="21"/>
      <c r="V12" s="21">
        <v>73</v>
      </c>
      <c r="W12" s="21">
        <f t="shared" si="7"/>
        <v>84.8837209302326</v>
      </c>
    </row>
    <row r="13" spans="1:23">
      <c r="A13" s="91">
        <v>8</v>
      </c>
      <c r="B13" s="66">
        <v>8</v>
      </c>
      <c r="C13" s="102" t="s">
        <v>29</v>
      </c>
      <c r="D13" s="21">
        <v>49</v>
      </c>
      <c r="E13" s="21">
        <f t="shared" si="0"/>
        <v>90.7407407407407</v>
      </c>
      <c r="F13" s="21">
        <v>44</v>
      </c>
      <c r="G13" s="21">
        <f t="shared" si="1"/>
        <v>88</v>
      </c>
      <c r="H13" s="21">
        <v>54</v>
      </c>
      <c r="I13" s="21">
        <f t="shared" si="2"/>
        <v>88.5245901639344</v>
      </c>
      <c r="J13" s="21"/>
      <c r="K13" s="21"/>
      <c r="L13" s="21">
        <v>62</v>
      </c>
      <c r="M13" s="21">
        <f t="shared" si="3"/>
        <v>86.1111111111111</v>
      </c>
      <c r="N13" s="21">
        <v>70</v>
      </c>
      <c r="O13" s="21">
        <f t="shared" si="4"/>
        <v>93.3333333333333</v>
      </c>
      <c r="P13" s="21">
        <v>9</v>
      </c>
      <c r="Q13" s="21">
        <f t="shared" si="5"/>
        <v>69.2307692307692</v>
      </c>
      <c r="R13" s="21">
        <v>60</v>
      </c>
      <c r="S13" s="21">
        <f t="shared" si="6"/>
        <v>86.9565217391304</v>
      </c>
      <c r="T13" s="21"/>
      <c r="U13" s="21"/>
      <c r="V13" s="21">
        <v>72</v>
      </c>
      <c r="W13" s="21">
        <f t="shared" si="7"/>
        <v>83.7209302325581</v>
      </c>
    </row>
    <row r="14" spans="1:23">
      <c r="A14" s="91">
        <v>9</v>
      </c>
      <c r="B14" s="66">
        <v>9</v>
      </c>
      <c r="C14" s="102" t="s">
        <v>30</v>
      </c>
      <c r="D14" s="21">
        <v>53</v>
      </c>
      <c r="E14" s="21">
        <f t="shared" si="0"/>
        <v>98.1481481481482</v>
      </c>
      <c r="F14" s="21">
        <v>46</v>
      </c>
      <c r="G14" s="21">
        <f t="shared" si="1"/>
        <v>92</v>
      </c>
      <c r="H14" s="21">
        <v>56</v>
      </c>
      <c r="I14" s="21">
        <f t="shared" si="2"/>
        <v>91.8032786885246</v>
      </c>
      <c r="J14" s="21"/>
      <c r="K14" s="21"/>
      <c r="L14" s="21">
        <v>67</v>
      </c>
      <c r="M14" s="21">
        <f t="shared" si="3"/>
        <v>93.0555555555556</v>
      </c>
      <c r="N14" s="21">
        <v>73</v>
      </c>
      <c r="O14" s="21">
        <f t="shared" si="4"/>
        <v>97.3333333333333</v>
      </c>
      <c r="P14" s="21">
        <v>13</v>
      </c>
      <c r="Q14" s="21">
        <f t="shared" si="5"/>
        <v>100</v>
      </c>
      <c r="R14" s="21">
        <v>65</v>
      </c>
      <c r="S14" s="21">
        <f t="shared" si="6"/>
        <v>94.2028985507246</v>
      </c>
      <c r="T14" s="21"/>
      <c r="U14" s="21"/>
      <c r="V14" s="21">
        <v>75</v>
      </c>
      <c r="W14" s="21">
        <f t="shared" si="7"/>
        <v>87.2093023255814</v>
      </c>
    </row>
    <row r="15" spans="1:23">
      <c r="A15" s="91">
        <v>10</v>
      </c>
      <c r="B15" s="66">
        <v>10</v>
      </c>
      <c r="C15" s="102" t="s">
        <v>31</v>
      </c>
      <c r="D15" s="21">
        <v>40</v>
      </c>
      <c r="E15" s="21">
        <f t="shared" si="0"/>
        <v>74.0740740740741</v>
      </c>
      <c r="F15" s="21">
        <v>45</v>
      </c>
      <c r="G15" s="21">
        <f t="shared" si="1"/>
        <v>90</v>
      </c>
      <c r="H15" s="21">
        <v>53</v>
      </c>
      <c r="I15" s="21">
        <f t="shared" si="2"/>
        <v>86.8852459016393</v>
      </c>
      <c r="J15" s="21"/>
      <c r="K15" s="21"/>
      <c r="L15" s="21">
        <v>54</v>
      </c>
      <c r="M15" s="21">
        <f t="shared" si="3"/>
        <v>75</v>
      </c>
      <c r="N15" s="21">
        <v>63</v>
      </c>
      <c r="O15" s="21">
        <f t="shared" si="4"/>
        <v>84</v>
      </c>
      <c r="P15" s="21">
        <v>11</v>
      </c>
      <c r="Q15" s="21">
        <f t="shared" si="5"/>
        <v>84.6153846153846</v>
      </c>
      <c r="R15" s="21">
        <v>53</v>
      </c>
      <c r="S15" s="21">
        <f t="shared" si="6"/>
        <v>76.8115942028985</v>
      </c>
      <c r="T15" s="21"/>
      <c r="U15" s="21"/>
      <c r="V15" s="21">
        <v>58</v>
      </c>
      <c r="W15" s="21">
        <f t="shared" si="7"/>
        <v>67.4418604651163</v>
      </c>
    </row>
    <row r="16" spans="1:23">
      <c r="A16" s="91">
        <v>11</v>
      </c>
      <c r="B16" s="66">
        <v>11</v>
      </c>
      <c r="C16" s="102" t="s">
        <v>32</v>
      </c>
      <c r="D16" s="21">
        <v>45</v>
      </c>
      <c r="E16" s="21">
        <f t="shared" si="0"/>
        <v>83.3333333333333</v>
      </c>
      <c r="F16" s="21">
        <v>36</v>
      </c>
      <c r="G16" s="21">
        <f t="shared" si="1"/>
        <v>72</v>
      </c>
      <c r="H16" s="21">
        <v>54</v>
      </c>
      <c r="I16" s="21">
        <f t="shared" si="2"/>
        <v>88.5245901639344</v>
      </c>
      <c r="J16" s="21"/>
      <c r="K16" s="21"/>
      <c r="L16" s="21">
        <v>57</v>
      </c>
      <c r="M16" s="21">
        <f t="shared" si="3"/>
        <v>79.1666666666667</v>
      </c>
      <c r="N16" s="21">
        <v>67</v>
      </c>
      <c r="O16" s="21">
        <f t="shared" si="4"/>
        <v>89.3333333333333</v>
      </c>
      <c r="P16" s="21">
        <v>11</v>
      </c>
      <c r="Q16" s="21">
        <f t="shared" si="5"/>
        <v>84.6153846153846</v>
      </c>
      <c r="R16" s="21">
        <v>59</v>
      </c>
      <c r="S16" s="21">
        <f t="shared" si="6"/>
        <v>85.5072463768116</v>
      </c>
      <c r="T16" s="21"/>
      <c r="U16" s="21"/>
      <c r="V16" s="21">
        <v>64</v>
      </c>
      <c r="W16" s="21">
        <f t="shared" si="7"/>
        <v>74.4186046511628</v>
      </c>
    </row>
    <row r="17" spans="1:23">
      <c r="A17" s="91">
        <v>12</v>
      </c>
      <c r="B17" s="66">
        <v>12</v>
      </c>
      <c r="C17" s="102" t="s">
        <v>33</v>
      </c>
      <c r="D17" s="21">
        <v>40</v>
      </c>
      <c r="E17" s="21">
        <f t="shared" si="0"/>
        <v>74.0740740740741</v>
      </c>
      <c r="F17" s="21">
        <v>36</v>
      </c>
      <c r="G17" s="21">
        <f t="shared" si="1"/>
        <v>72</v>
      </c>
      <c r="H17" s="21">
        <v>51</v>
      </c>
      <c r="I17" s="21">
        <f t="shared" si="2"/>
        <v>83.6065573770492</v>
      </c>
      <c r="J17" s="21"/>
      <c r="K17" s="21"/>
      <c r="L17" s="21">
        <v>62</v>
      </c>
      <c r="M17" s="21">
        <f t="shared" si="3"/>
        <v>86.1111111111111</v>
      </c>
      <c r="N17" s="21">
        <v>61</v>
      </c>
      <c r="O17" s="21">
        <f t="shared" si="4"/>
        <v>81.3333333333333</v>
      </c>
      <c r="P17" s="21">
        <v>10</v>
      </c>
      <c r="Q17" s="21">
        <f t="shared" si="5"/>
        <v>76.9230769230769</v>
      </c>
      <c r="R17" s="21">
        <v>55</v>
      </c>
      <c r="S17" s="21">
        <f t="shared" si="6"/>
        <v>79.7101449275362</v>
      </c>
      <c r="T17" s="21"/>
      <c r="U17" s="21"/>
      <c r="V17" s="21">
        <v>64</v>
      </c>
      <c r="W17" s="21">
        <f t="shared" si="7"/>
        <v>74.4186046511628</v>
      </c>
    </row>
    <row r="18" spans="1:23">
      <c r="A18" s="91">
        <v>13</v>
      </c>
      <c r="B18" s="66">
        <v>13</v>
      </c>
      <c r="C18" s="102" t="s">
        <v>34</v>
      </c>
      <c r="D18" s="21">
        <v>40</v>
      </c>
      <c r="E18" s="21">
        <f t="shared" si="0"/>
        <v>74.0740740740741</v>
      </c>
      <c r="F18" s="21">
        <v>35</v>
      </c>
      <c r="G18" s="21">
        <f t="shared" si="1"/>
        <v>70</v>
      </c>
      <c r="H18" s="21">
        <v>56</v>
      </c>
      <c r="I18" s="21">
        <f t="shared" si="2"/>
        <v>91.8032786885246</v>
      </c>
      <c r="J18" s="21"/>
      <c r="K18" s="21"/>
      <c r="L18" s="21">
        <v>53</v>
      </c>
      <c r="M18" s="21">
        <f t="shared" si="3"/>
        <v>73.6111111111111</v>
      </c>
      <c r="N18" s="21">
        <v>64</v>
      </c>
      <c r="O18" s="21">
        <f t="shared" si="4"/>
        <v>85.3333333333333</v>
      </c>
      <c r="P18" s="21">
        <v>13</v>
      </c>
      <c r="Q18" s="21">
        <f t="shared" si="5"/>
        <v>100</v>
      </c>
      <c r="R18" s="21">
        <v>52</v>
      </c>
      <c r="S18" s="21">
        <f t="shared" si="6"/>
        <v>75.3623188405797</v>
      </c>
      <c r="T18" s="21"/>
      <c r="U18" s="21"/>
      <c r="V18" s="21">
        <v>65</v>
      </c>
      <c r="W18" s="21">
        <f t="shared" si="7"/>
        <v>75.5813953488372</v>
      </c>
    </row>
    <row r="19" spans="1:23">
      <c r="A19" s="91">
        <v>14</v>
      </c>
      <c r="B19" s="66">
        <v>14</v>
      </c>
      <c r="C19" s="102" t="s">
        <v>35</v>
      </c>
      <c r="D19" s="21">
        <v>47</v>
      </c>
      <c r="E19" s="21">
        <f t="shared" si="0"/>
        <v>87.037037037037</v>
      </c>
      <c r="F19" s="21">
        <v>46</v>
      </c>
      <c r="G19" s="21">
        <f t="shared" si="1"/>
        <v>92</v>
      </c>
      <c r="H19" s="21">
        <v>52</v>
      </c>
      <c r="I19" s="21">
        <f t="shared" si="2"/>
        <v>85.2459016393443</v>
      </c>
      <c r="J19" s="21"/>
      <c r="K19" s="21"/>
      <c r="L19" s="21">
        <v>65</v>
      </c>
      <c r="M19" s="21">
        <f t="shared" si="3"/>
        <v>90.2777777777778</v>
      </c>
      <c r="N19" s="21">
        <v>67</v>
      </c>
      <c r="O19" s="21">
        <f t="shared" si="4"/>
        <v>89.3333333333333</v>
      </c>
      <c r="P19" s="21">
        <v>10</v>
      </c>
      <c r="Q19" s="21">
        <f t="shared" si="5"/>
        <v>76.9230769230769</v>
      </c>
      <c r="R19" s="21">
        <v>58</v>
      </c>
      <c r="S19" s="21">
        <f t="shared" si="6"/>
        <v>84.0579710144928</v>
      </c>
      <c r="T19" s="21"/>
      <c r="U19" s="21"/>
      <c r="V19" s="21">
        <v>76</v>
      </c>
      <c r="W19" s="21">
        <f t="shared" si="7"/>
        <v>88.3720930232558</v>
      </c>
    </row>
    <row r="20" spans="1:23">
      <c r="A20" s="91">
        <v>15</v>
      </c>
      <c r="B20" s="66">
        <v>15</v>
      </c>
      <c r="C20" s="102" t="s">
        <v>36</v>
      </c>
      <c r="D20" s="21">
        <v>48</v>
      </c>
      <c r="E20" s="21">
        <f t="shared" si="0"/>
        <v>88.8888888888889</v>
      </c>
      <c r="F20" s="21">
        <v>43</v>
      </c>
      <c r="G20" s="21">
        <f t="shared" si="1"/>
        <v>86</v>
      </c>
      <c r="H20" s="21">
        <v>53</v>
      </c>
      <c r="I20" s="21">
        <f t="shared" si="2"/>
        <v>86.8852459016393</v>
      </c>
      <c r="J20" s="21"/>
      <c r="K20" s="21"/>
      <c r="L20" s="21">
        <v>64</v>
      </c>
      <c r="M20" s="21">
        <f t="shared" si="3"/>
        <v>88.8888888888889</v>
      </c>
      <c r="N20" s="21">
        <v>67</v>
      </c>
      <c r="O20" s="21">
        <f t="shared" si="4"/>
        <v>89.3333333333333</v>
      </c>
      <c r="P20" s="21">
        <v>13</v>
      </c>
      <c r="Q20" s="21">
        <f t="shared" si="5"/>
        <v>100</v>
      </c>
      <c r="R20" s="21">
        <v>61</v>
      </c>
      <c r="S20" s="21">
        <f t="shared" si="6"/>
        <v>88.4057971014493</v>
      </c>
      <c r="T20" s="21"/>
      <c r="U20" s="21"/>
      <c r="V20" s="21">
        <v>73</v>
      </c>
      <c r="W20" s="21">
        <f t="shared" si="7"/>
        <v>84.8837209302326</v>
      </c>
    </row>
    <row r="21" spans="1:23">
      <c r="A21" s="91">
        <v>16</v>
      </c>
      <c r="B21" s="66">
        <v>16</v>
      </c>
      <c r="C21" s="102" t="s">
        <v>37</v>
      </c>
      <c r="D21" s="21">
        <v>46</v>
      </c>
      <c r="E21" s="21">
        <f t="shared" si="0"/>
        <v>85.1851851851852</v>
      </c>
      <c r="F21" s="21">
        <v>46</v>
      </c>
      <c r="G21" s="21">
        <f t="shared" si="1"/>
        <v>92</v>
      </c>
      <c r="H21" s="21">
        <v>55</v>
      </c>
      <c r="I21" s="21">
        <f t="shared" si="2"/>
        <v>90.1639344262295</v>
      </c>
      <c r="J21" s="21"/>
      <c r="K21" s="21"/>
      <c r="L21" s="21">
        <v>64</v>
      </c>
      <c r="M21" s="21">
        <f t="shared" si="3"/>
        <v>88.8888888888889</v>
      </c>
      <c r="N21" s="21">
        <v>71</v>
      </c>
      <c r="O21" s="21">
        <f t="shared" si="4"/>
        <v>94.6666666666667</v>
      </c>
      <c r="P21" s="21">
        <v>13</v>
      </c>
      <c r="Q21" s="21">
        <f t="shared" si="5"/>
        <v>100</v>
      </c>
      <c r="R21" s="21">
        <v>60</v>
      </c>
      <c r="S21" s="21">
        <f t="shared" si="6"/>
        <v>86.9565217391304</v>
      </c>
      <c r="T21" s="21"/>
      <c r="U21" s="21"/>
      <c r="V21" s="21">
        <v>72</v>
      </c>
      <c r="W21" s="21">
        <f t="shared" si="7"/>
        <v>83.7209302325581</v>
      </c>
    </row>
    <row r="22" spans="1:23">
      <c r="A22" s="91">
        <v>17</v>
      </c>
      <c r="B22" s="66">
        <v>17</v>
      </c>
      <c r="C22" s="102" t="s">
        <v>38</v>
      </c>
      <c r="D22" s="21">
        <v>29</v>
      </c>
      <c r="E22" s="21">
        <f t="shared" si="0"/>
        <v>53.7037037037037</v>
      </c>
      <c r="F22" s="21">
        <v>33</v>
      </c>
      <c r="G22" s="21">
        <f t="shared" si="1"/>
        <v>66</v>
      </c>
      <c r="H22" s="21">
        <v>46</v>
      </c>
      <c r="I22" s="21">
        <f t="shared" si="2"/>
        <v>75.4098360655738</v>
      </c>
      <c r="J22" s="21"/>
      <c r="K22" s="21"/>
      <c r="L22" s="21">
        <v>52</v>
      </c>
      <c r="M22" s="21">
        <f t="shared" si="3"/>
        <v>72.2222222222222</v>
      </c>
      <c r="N22" s="21">
        <v>51</v>
      </c>
      <c r="O22" s="21">
        <f t="shared" si="4"/>
        <v>68</v>
      </c>
      <c r="P22" s="21">
        <v>11</v>
      </c>
      <c r="Q22" s="21">
        <f t="shared" si="5"/>
        <v>84.6153846153846</v>
      </c>
      <c r="R22" s="21">
        <v>48</v>
      </c>
      <c r="S22" s="21">
        <f t="shared" si="6"/>
        <v>69.5652173913043</v>
      </c>
      <c r="T22" s="21"/>
      <c r="U22" s="21"/>
      <c r="V22" s="21">
        <v>54</v>
      </c>
      <c r="W22" s="21">
        <f t="shared" si="7"/>
        <v>62.7906976744186</v>
      </c>
    </row>
    <row r="23" spans="1:23">
      <c r="A23" s="91">
        <v>18</v>
      </c>
      <c r="B23" s="66">
        <v>18</v>
      </c>
      <c r="C23" s="102" t="s">
        <v>39</v>
      </c>
      <c r="D23" s="21">
        <v>43</v>
      </c>
      <c r="E23" s="21">
        <f t="shared" si="0"/>
        <v>79.6296296296296</v>
      </c>
      <c r="F23" s="21">
        <v>43</v>
      </c>
      <c r="G23" s="21">
        <f t="shared" si="1"/>
        <v>86</v>
      </c>
      <c r="H23" s="21">
        <v>52</v>
      </c>
      <c r="I23" s="21">
        <f t="shared" si="2"/>
        <v>85.2459016393443</v>
      </c>
      <c r="J23" s="21"/>
      <c r="K23" s="21"/>
      <c r="L23" s="21">
        <v>66</v>
      </c>
      <c r="M23" s="21">
        <f t="shared" si="3"/>
        <v>91.6666666666667</v>
      </c>
      <c r="N23" s="21">
        <v>73</v>
      </c>
      <c r="O23" s="21">
        <f t="shared" si="4"/>
        <v>97.3333333333333</v>
      </c>
      <c r="P23" s="21">
        <v>13</v>
      </c>
      <c r="Q23" s="21">
        <f t="shared" si="5"/>
        <v>100</v>
      </c>
      <c r="R23" s="21">
        <v>59</v>
      </c>
      <c r="S23" s="21">
        <f t="shared" si="6"/>
        <v>85.5072463768116</v>
      </c>
      <c r="T23" s="21"/>
      <c r="U23" s="21"/>
      <c r="V23" s="21">
        <v>70</v>
      </c>
      <c r="W23" s="21">
        <f t="shared" si="7"/>
        <v>81.3953488372093</v>
      </c>
    </row>
    <row r="24" spans="1:23">
      <c r="A24" s="91">
        <v>19</v>
      </c>
      <c r="B24" s="66">
        <v>19</v>
      </c>
      <c r="C24" s="102" t="s">
        <v>40</v>
      </c>
      <c r="D24" s="21">
        <v>42</v>
      </c>
      <c r="E24" s="21">
        <f t="shared" si="0"/>
        <v>77.7777777777778</v>
      </c>
      <c r="F24" s="21">
        <v>38</v>
      </c>
      <c r="G24" s="21">
        <f t="shared" si="1"/>
        <v>76</v>
      </c>
      <c r="H24" s="21">
        <v>54</v>
      </c>
      <c r="I24" s="21">
        <f t="shared" si="2"/>
        <v>88.5245901639344</v>
      </c>
      <c r="J24" s="21"/>
      <c r="K24" s="21"/>
      <c r="L24" s="21">
        <v>50</v>
      </c>
      <c r="M24" s="21">
        <f t="shared" si="3"/>
        <v>69.4444444444444</v>
      </c>
      <c r="N24" s="21">
        <v>60</v>
      </c>
      <c r="O24" s="21">
        <f t="shared" si="4"/>
        <v>80</v>
      </c>
      <c r="P24" s="21">
        <v>9</v>
      </c>
      <c r="Q24" s="21">
        <f t="shared" si="5"/>
        <v>69.2307692307692</v>
      </c>
      <c r="R24" s="21">
        <v>57</v>
      </c>
      <c r="S24" s="21">
        <f t="shared" si="6"/>
        <v>82.6086956521739</v>
      </c>
      <c r="T24" s="21"/>
      <c r="U24" s="21"/>
      <c r="V24" s="21">
        <v>62</v>
      </c>
      <c r="W24" s="21">
        <f t="shared" si="7"/>
        <v>72.0930232558139</v>
      </c>
    </row>
    <row r="25" spans="1:23">
      <c r="A25" s="91">
        <v>20</v>
      </c>
      <c r="B25" s="66">
        <v>20</v>
      </c>
      <c r="C25" s="102" t="s">
        <v>41</v>
      </c>
      <c r="D25" s="21">
        <v>34</v>
      </c>
      <c r="E25" s="21">
        <f t="shared" si="0"/>
        <v>62.962962962963</v>
      </c>
      <c r="F25" s="21">
        <v>38</v>
      </c>
      <c r="G25" s="21">
        <f t="shared" si="1"/>
        <v>76</v>
      </c>
      <c r="H25" s="21">
        <v>46</v>
      </c>
      <c r="I25" s="21">
        <f t="shared" si="2"/>
        <v>75.4098360655738</v>
      </c>
      <c r="J25" s="21"/>
      <c r="K25" s="21"/>
      <c r="L25" s="21">
        <v>51</v>
      </c>
      <c r="M25" s="21">
        <f t="shared" si="3"/>
        <v>70.8333333333333</v>
      </c>
      <c r="N25" s="21">
        <v>59</v>
      </c>
      <c r="O25" s="21">
        <f t="shared" si="4"/>
        <v>78.6666666666667</v>
      </c>
      <c r="P25" s="21">
        <v>9</v>
      </c>
      <c r="Q25" s="21">
        <f t="shared" si="5"/>
        <v>69.2307692307692</v>
      </c>
      <c r="R25" s="21">
        <v>44</v>
      </c>
      <c r="S25" s="21">
        <f t="shared" si="6"/>
        <v>63.768115942029</v>
      </c>
      <c r="T25" s="21"/>
      <c r="U25" s="21"/>
      <c r="V25" s="21">
        <v>52</v>
      </c>
      <c r="W25" s="21">
        <f t="shared" si="7"/>
        <v>60.4651162790698</v>
      </c>
    </row>
    <row r="26" spans="1:23">
      <c r="A26" s="91">
        <v>21</v>
      </c>
      <c r="B26" s="66">
        <v>21</v>
      </c>
      <c r="C26" s="102" t="s">
        <v>42</v>
      </c>
      <c r="D26" s="21">
        <v>48</v>
      </c>
      <c r="E26" s="21">
        <f t="shared" si="0"/>
        <v>88.8888888888889</v>
      </c>
      <c r="F26" s="21">
        <v>46</v>
      </c>
      <c r="G26" s="21">
        <f t="shared" si="1"/>
        <v>92</v>
      </c>
      <c r="H26" s="21">
        <v>57</v>
      </c>
      <c r="I26" s="21">
        <f t="shared" si="2"/>
        <v>93.4426229508197</v>
      </c>
      <c r="J26" s="21"/>
      <c r="K26" s="21"/>
      <c r="L26" s="21">
        <v>63</v>
      </c>
      <c r="M26" s="21">
        <f t="shared" si="3"/>
        <v>87.5</v>
      </c>
      <c r="N26" s="21">
        <v>69</v>
      </c>
      <c r="O26" s="21">
        <f t="shared" si="4"/>
        <v>92</v>
      </c>
      <c r="P26" s="21">
        <v>11</v>
      </c>
      <c r="Q26" s="21">
        <f t="shared" si="5"/>
        <v>84.6153846153846</v>
      </c>
      <c r="R26" s="21">
        <v>60</v>
      </c>
      <c r="S26" s="21">
        <f t="shared" si="6"/>
        <v>86.9565217391304</v>
      </c>
      <c r="T26" s="21"/>
      <c r="U26" s="21"/>
      <c r="V26" s="21">
        <v>70</v>
      </c>
      <c r="W26" s="21">
        <f t="shared" si="7"/>
        <v>81.3953488372093</v>
      </c>
    </row>
    <row r="27" spans="1:23">
      <c r="A27" s="91">
        <v>22</v>
      </c>
      <c r="B27" s="66">
        <v>22</v>
      </c>
      <c r="C27" s="102" t="s">
        <v>43</v>
      </c>
      <c r="D27" s="21">
        <v>43</v>
      </c>
      <c r="E27" s="21">
        <f t="shared" si="0"/>
        <v>79.6296296296296</v>
      </c>
      <c r="F27" s="21">
        <v>39</v>
      </c>
      <c r="G27" s="21">
        <f t="shared" si="1"/>
        <v>78</v>
      </c>
      <c r="H27" s="21">
        <v>55</v>
      </c>
      <c r="I27" s="21">
        <f t="shared" si="2"/>
        <v>90.1639344262295</v>
      </c>
      <c r="J27" s="21"/>
      <c r="K27" s="21"/>
      <c r="L27" s="21">
        <v>59</v>
      </c>
      <c r="M27" s="21">
        <f t="shared" si="3"/>
        <v>81.9444444444444</v>
      </c>
      <c r="N27" s="21">
        <v>67</v>
      </c>
      <c r="O27" s="21">
        <f t="shared" si="4"/>
        <v>89.3333333333333</v>
      </c>
      <c r="P27" s="21">
        <v>13</v>
      </c>
      <c r="Q27" s="21">
        <f t="shared" si="5"/>
        <v>100</v>
      </c>
      <c r="R27" s="21">
        <v>59</v>
      </c>
      <c r="S27" s="21">
        <f t="shared" si="6"/>
        <v>85.5072463768116</v>
      </c>
      <c r="T27" s="21"/>
      <c r="U27" s="21"/>
      <c r="V27" s="21">
        <v>62</v>
      </c>
      <c r="W27" s="21">
        <f t="shared" si="7"/>
        <v>72.0930232558139</v>
      </c>
    </row>
    <row r="28" spans="1:23">
      <c r="A28" s="91">
        <v>23</v>
      </c>
      <c r="B28" s="66">
        <v>23</v>
      </c>
      <c r="C28" s="102" t="s">
        <v>44</v>
      </c>
      <c r="D28" s="21">
        <v>33</v>
      </c>
      <c r="E28" s="21">
        <f t="shared" si="0"/>
        <v>61.1111111111111</v>
      </c>
      <c r="F28" s="21">
        <v>30</v>
      </c>
      <c r="G28" s="21">
        <f t="shared" si="1"/>
        <v>60</v>
      </c>
      <c r="H28" s="21">
        <v>52</v>
      </c>
      <c r="I28" s="21">
        <f t="shared" si="2"/>
        <v>85.2459016393443</v>
      </c>
      <c r="J28" s="21"/>
      <c r="K28" s="21"/>
      <c r="L28" s="21">
        <v>47</v>
      </c>
      <c r="M28" s="21">
        <f t="shared" si="3"/>
        <v>65.2777777777778</v>
      </c>
      <c r="N28" s="21">
        <v>50</v>
      </c>
      <c r="O28" s="21">
        <f t="shared" si="4"/>
        <v>66.6666666666667</v>
      </c>
      <c r="P28" s="21">
        <v>7</v>
      </c>
      <c r="Q28" s="21">
        <f t="shared" si="5"/>
        <v>53.8461538461538</v>
      </c>
      <c r="R28" s="21">
        <v>44</v>
      </c>
      <c r="S28" s="21">
        <f t="shared" si="6"/>
        <v>63.768115942029</v>
      </c>
      <c r="T28" s="21"/>
      <c r="U28" s="21"/>
      <c r="V28" s="21">
        <v>54</v>
      </c>
      <c r="W28" s="21">
        <f t="shared" si="7"/>
        <v>62.7906976744186</v>
      </c>
    </row>
    <row r="29" spans="1:23">
      <c r="A29" s="91">
        <v>24</v>
      </c>
      <c r="B29" s="66">
        <v>24</v>
      </c>
      <c r="C29" s="102" t="s">
        <v>45</v>
      </c>
      <c r="D29" s="21">
        <v>36</v>
      </c>
      <c r="E29" s="21">
        <f t="shared" si="0"/>
        <v>66.6666666666667</v>
      </c>
      <c r="F29" s="21">
        <v>32</v>
      </c>
      <c r="G29" s="21">
        <f t="shared" si="1"/>
        <v>64</v>
      </c>
      <c r="H29" s="21">
        <v>47</v>
      </c>
      <c r="I29" s="21">
        <f t="shared" si="2"/>
        <v>77.0491803278689</v>
      </c>
      <c r="J29" s="21"/>
      <c r="K29" s="21"/>
      <c r="L29" s="21">
        <v>56</v>
      </c>
      <c r="M29" s="21">
        <f t="shared" si="3"/>
        <v>77.7777777777778</v>
      </c>
      <c r="N29" s="21">
        <v>55</v>
      </c>
      <c r="O29" s="21">
        <f t="shared" si="4"/>
        <v>73.3333333333333</v>
      </c>
      <c r="P29" s="21">
        <v>11</v>
      </c>
      <c r="Q29" s="21">
        <f t="shared" si="5"/>
        <v>84.6153846153846</v>
      </c>
      <c r="R29" s="21">
        <v>49</v>
      </c>
      <c r="S29" s="21">
        <f t="shared" si="6"/>
        <v>71.0144927536232</v>
      </c>
      <c r="T29" s="21"/>
      <c r="U29" s="21"/>
      <c r="V29" s="21">
        <v>57</v>
      </c>
      <c r="W29" s="21">
        <f t="shared" si="7"/>
        <v>66.2790697674419</v>
      </c>
    </row>
    <row r="30" spans="1:23">
      <c r="A30" s="91">
        <v>25</v>
      </c>
      <c r="B30" s="66">
        <v>25</v>
      </c>
      <c r="C30" s="102" t="s">
        <v>46</v>
      </c>
      <c r="D30" s="21">
        <v>33</v>
      </c>
      <c r="E30" s="21">
        <f t="shared" si="0"/>
        <v>61.1111111111111</v>
      </c>
      <c r="F30" s="21">
        <v>19</v>
      </c>
      <c r="G30" s="21">
        <f t="shared" si="1"/>
        <v>38</v>
      </c>
      <c r="H30" s="21">
        <v>38</v>
      </c>
      <c r="I30" s="21">
        <f t="shared" si="2"/>
        <v>62.2950819672131</v>
      </c>
      <c r="J30" s="21"/>
      <c r="K30" s="21"/>
      <c r="L30" s="21">
        <v>39</v>
      </c>
      <c r="M30" s="21">
        <f t="shared" si="3"/>
        <v>54.1666666666667</v>
      </c>
      <c r="N30" s="21">
        <v>42</v>
      </c>
      <c r="O30" s="21">
        <f t="shared" si="4"/>
        <v>56</v>
      </c>
      <c r="P30" s="21">
        <v>5</v>
      </c>
      <c r="Q30" s="21">
        <f t="shared" si="5"/>
        <v>38.4615384615385</v>
      </c>
      <c r="R30" s="21">
        <v>36</v>
      </c>
      <c r="S30" s="21">
        <f t="shared" si="6"/>
        <v>52.1739130434783</v>
      </c>
      <c r="T30" s="21"/>
      <c r="U30" s="21"/>
      <c r="V30" s="21">
        <v>38</v>
      </c>
      <c r="W30" s="21">
        <f t="shared" si="7"/>
        <v>44.1860465116279</v>
      </c>
    </row>
    <row r="31" spans="1:23">
      <c r="A31" s="91">
        <v>26</v>
      </c>
      <c r="B31" s="66">
        <v>26</v>
      </c>
      <c r="C31" s="111" t="s">
        <v>47</v>
      </c>
      <c r="D31" s="21">
        <v>43</v>
      </c>
      <c r="E31" s="21">
        <f t="shared" si="0"/>
        <v>79.6296296296296</v>
      </c>
      <c r="F31" s="21">
        <v>39</v>
      </c>
      <c r="G31" s="21">
        <f t="shared" si="1"/>
        <v>78</v>
      </c>
      <c r="H31" s="21">
        <v>46</v>
      </c>
      <c r="I31" s="21">
        <f t="shared" si="2"/>
        <v>75.4098360655738</v>
      </c>
      <c r="J31" s="21"/>
      <c r="K31" s="21"/>
      <c r="L31" s="21">
        <v>55</v>
      </c>
      <c r="M31" s="21">
        <f t="shared" si="3"/>
        <v>76.3888888888889</v>
      </c>
      <c r="N31" s="21">
        <v>54</v>
      </c>
      <c r="O31" s="21">
        <f t="shared" si="4"/>
        <v>72</v>
      </c>
      <c r="P31" s="21">
        <v>11</v>
      </c>
      <c r="Q31" s="21">
        <f t="shared" si="5"/>
        <v>84.6153846153846</v>
      </c>
      <c r="R31" s="21">
        <v>45</v>
      </c>
      <c r="S31" s="21">
        <f t="shared" si="6"/>
        <v>65.2173913043478</v>
      </c>
      <c r="T31" s="21"/>
      <c r="U31" s="21"/>
      <c r="V31" s="21">
        <v>63</v>
      </c>
      <c r="W31" s="21">
        <f t="shared" si="7"/>
        <v>73.2558139534884</v>
      </c>
    </row>
    <row r="32" spans="1:23">
      <c r="A32" s="91">
        <v>27</v>
      </c>
      <c r="B32" s="66">
        <v>27</v>
      </c>
      <c r="C32" s="102" t="s">
        <v>48</v>
      </c>
      <c r="D32" s="21">
        <v>44</v>
      </c>
      <c r="E32" s="21">
        <f t="shared" si="0"/>
        <v>81.4814814814815</v>
      </c>
      <c r="F32" s="21">
        <v>44</v>
      </c>
      <c r="G32" s="21">
        <f t="shared" si="1"/>
        <v>88</v>
      </c>
      <c r="H32" s="21">
        <v>50</v>
      </c>
      <c r="I32" s="21">
        <f t="shared" si="2"/>
        <v>81.9672131147541</v>
      </c>
      <c r="J32" s="21"/>
      <c r="K32" s="21"/>
      <c r="L32" s="21">
        <v>59</v>
      </c>
      <c r="M32" s="21">
        <f t="shared" si="3"/>
        <v>81.9444444444444</v>
      </c>
      <c r="N32" s="21">
        <v>65</v>
      </c>
      <c r="O32" s="21">
        <f t="shared" si="4"/>
        <v>86.6666666666667</v>
      </c>
      <c r="P32" s="21">
        <v>13</v>
      </c>
      <c r="Q32" s="21">
        <f t="shared" si="5"/>
        <v>100</v>
      </c>
      <c r="R32" s="21">
        <v>63</v>
      </c>
      <c r="S32" s="21">
        <f t="shared" si="6"/>
        <v>91.304347826087</v>
      </c>
      <c r="T32" s="21"/>
      <c r="U32" s="21"/>
      <c r="V32" s="21">
        <v>74</v>
      </c>
      <c r="W32" s="21">
        <f t="shared" si="7"/>
        <v>86.046511627907</v>
      </c>
    </row>
    <row r="33" spans="1:23">
      <c r="A33" s="91">
        <v>28</v>
      </c>
      <c r="B33" s="66">
        <v>28</v>
      </c>
      <c r="C33" s="102" t="s">
        <v>49</v>
      </c>
      <c r="D33" s="21">
        <v>44</v>
      </c>
      <c r="E33" s="21">
        <f t="shared" si="0"/>
        <v>81.4814814814815</v>
      </c>
      <c r="F33" s="21">
        <v>39</v>
      </c>
      <c r="G33" s="21">
        <f t="shared" si="1"/>
        <v>78</v>
      </c>
      <c r="H33" s="21">
        <v>52</v>
      </c>
      <c r="I33" s="21">
        <f t="shared" si="2"/>
        <v>85.2459016393443</v>
      </c>
      <c r="J33" s="21"/>
      <c r="K33" s="21"/>
      <c r="L33" s="21">
        <v>58</v>
      </c>
      <c r="M33" s="21">
        <f t="shared" si="3"/>
        <v>80.5555555555556</v>
      </c>
      <c r="N33" s="21">
        <v>63</v>
      </c>
      <c r="O33" s="21">
        <f t="shared" si="4"/>
        <v>84</v>
      </c>
      <c r="P33" s="21">
        <v>13</v>
      </c>
      <c r="Q33" s="21">
        <f t="shared" si="5"/>
        <v>100</v>
      </c>
      <c r="R33" s="21">
        <v>59</v>
      </c>
      <c r="S33" s="21">
        <f t="shared" si="6"/>
        <v>85.5072463768116</v>
      </c>
      <c r="T33" s="21"/>
      <c r="U33" s="21"/>
      <c r="V33" s="21">
        <v>74</v>
      </c>
      <c r="W33" s="21">
        <f t="shared" si="7"/>
        <v>86.046511627907</v>
      </c>
    </row>
    <row r="34" spans="1:23">
      <c r="A34" s="91">
        <v>29</v>
      </c>
      <c r="B34" s="66">
        <v>29</v>
      </c>
      <c r="C34" s="102" t="s">
        <v>50</v>
      </c>
      <c r="D34" s="21">
        <v>51</v>
      </c>
      <c r="E34" s="21">
        <f t="shared" si="0"/>
        <v>94.4444444444444</v>
      </c>
      <c r="F34" s="21">
        <v>41</v>
      </c>
      <c r="G34" s="21">
        <f t="shared" si="1"/>
        <v>82</v>
      </c>
      <c r="H34" s="21">
        <v>53</v>
      </c>
      <c r="I34" s="21">
        <f t="shared" si="2"/>
        <v>86.8852459016393</v>
      </c>
      <c r="J34" s="21"/>
      <c r="K34" s="21"/>
      <c r="L34" s="21">
        <v>66</v>
      </c>
      <c r="M34" s="21">
        <f t="shared" si="3"/>
        <v>91.6666666666667</v>
      </c>
      <c r="N34" s="21">
        <v>67</v>
      </c>
      <c r="O34" s="21">
        <f t="shared" si="4"/>
        <v>89.3333333333333</v>
      </c>
      <c r="P34" s="21">
        <v>13</v>
      </c>
      <c r="Q34" s="21">
        <f t="shared" si="5"/>
        <v>100</v>
      </c>
      <c r="R34" s="21">
        <v>61</v>
      </c>
      <c r="S34" s="21">
        <f t="shared" si="6"/>
        <v>88.4057971014493</v>
      </c>
      <c r="T34" s="21"/>
      <c r="U34" s="21"/>
      <c r="V34" s="21">
        <v>66</v>
      </c>
      <c r="W34" s="21">
        <f t="shared" si="7"/>
        <v>76.7441860465116</v>
      </c>
    </row>
    <row r="35" spans="1:23">
      <c r="A35" s="91">
        <v>30</v>
      </c>
      <c r="B35" s="66">
        <v>30</v>
      </c>
      <c r="C35" s="102" t="s">
        <v>51</v>
      </c>
      <c r="D35" s="21">
        <v>52</v>
      </c>
      <c r="E35" s="21">
        <f t="shared" si="0"/>
        <v>96.2962962962963</v>
      </c>
      <c r="F35" s="21">
        <v>43</v>
      </c>
      <c r="G35" s="21">
        <f t="shared" si="1"/>
        <v>86</v>
      </c>
      <c r="H35" s="21">
        <v>57</v>
      </c>
      <c r="I35" s="21">
        <f t="shared" si="2"/>
        <v>93.4426229508197</v>
      </c>
      <c r="J35" s="21"/>
      <c r="K35" s="21"/>
      <c r="L35" s="21">
        <v>56</v>
      </c>
      <c r="M35" s="21">
        <f t="shared" si="3"/>
        <v>77.7777777777778</v>
      </c>
      <c r="N35" s="21">
        <v>70</v>
      </c>
      <c r="O35" s="21">
        <f t="shared" si="4"/>
        <v>93.3333333333333</v>
      </c>
      <c r="P35" s="21">
        <v>13</v>
      </c>
      <c r="Q35" s="21">
        <f t="shared" si="5"/>
        <v>100</v>
      </c>
      <c r="R35" s="21">
        <v>67</v>
      </c>
      <c r="S35" s="21">
        <f t="shared" si="6"/>
        <v>97.1014492753623</v>
      </c>
      <c r="T35" s="21"/>
      <c r="U35" s="21"/>
      <c r="V35" s="21">
        <v>77</v>
      </c>
      <c r="W35" s="21">
        <f t="shared" si="7"/>
        <v>89.5348837209302</v>
      </c>
    </row>
    <row r="36" spans="1:23">
      <c r="A36" s="91">
        <v>31</v>
      </c>
      <c r="B36" s="66">
        <v>31</v>
      </c>
      <c r="C36" s="102" t="s">
        <v>52</v>
      </c>
      <c r="D36" s="21">
        <v>51</v>
      </c>
      <c r="E36" s="21">
        <f t="shared" si="0"/>
        <v>94.4444444444444</v>
      </c>
      <c r="F36" s="21">
        <v>47</v>
      </c>
      <c r="G36" s="21">
        <f t="shared" si="1"/>
        <v>94</v>
      </c>
      <c r="H36" s="21">
        <v>57</v>
      </c>
      <c r="I36" s="21">
        <f t="shared" si="2"/>
        <v>93.4426229508197</v>
      </c>
      <c r="J36" s="21"/>
      <c r="K36" s="21"/>
      <c r="L36" s="21">
        <v>69</v>
      </c>
      <c r="M36" s="21">
        <f t="shared" si="3"/>
        <v>95.8333333333333</v>
      </c>
      <c r="N36" s="21">
        <v>72</v>
      </c>
      <c r="O36" s="21">
        <f t="shared" si="4"/>
        <v>96</v>
      </c>
      <c r="P36" s="21">
        <v>13</v>
      </c>
      <c r="Q36" s="21">
        <f t="shared" si="5"/>
        <v>100</v>
      </c>
      <c r="R36" s="21">
        <v>57</v>
      </c>
      <c r="S36" s="21">
        <f t="shared" si="6"/>
        <v>82.6086956521739</v>
      </c>
      <c r="T36" s="21"/>
      <c r="U36" s="21"/>
      <c r="V36" s="21">
        <v>79</v>
      </c>
      <c r="W36" s="21">
        <f t="shared" si="7"/>
        <v>91.8604651162791</v>
      </c>
    </row>
    <row r="37" spans="1:23">
      <c r="A37" s="91">
        <v>32</v>
      </c>
      <c r="B37" s="66">
        <v>32</v>
      </c>
      <c r="C37" s="102" t="s">
        <v>53</v>
      </c>
      <c r="D37" s="21">
        <v>28</v>
      </c>
      <c r="E37" s="21">
        <f t="shared" si="0"/>
        <v>51.8518518518518</v>
      </c>
      <c r="F37" s="21">
        <v>26</v>
      </c>
      <c r="G37" s="21">
        <f t="shared" si="1"/>
        <v>52</v>
      </c>
      <c r="H37" s="21">
        <v>36</v>
      </c>
      <c r="I37" s="21">
        <f t="shared" si="2"/>
        <v>59.0163934426229</v>
      </c>
      <c r="J37" s="21"/>
      <c r="K37" s="21"/>
      <c r="L37" s="21">
        <v>42</v>
      </c>
      <c r="M37" s="21">
        <f t="shared" si="3"/>
        <v>58.3333333333333</v>
      </c>
      <c r="N37" s="21">
        <v>45</v>
      </c>
      <c r="O37" s="21">
        <f t="shared" si="4"/>
        <v>60</v>
      </c>
      <c r="P37" s="21">
        <v>7</v>
      </c>
      <c r="Q37" s="21">
        <f t="shared" si="5"/>
        <v>53.8461538461538</v>
      </c>
      <c r="R37" s="21">
        <v>37</v>
      </c>
      <c r="S37" s="21">
        <f t="shared" si="6"/>
        <v>53.6231884057971</v>
      </c>
      <c r="T37" s="21"/>
      <c r="U37" s="21"/>
      <c r="V37" s="21">
        <v>45</v>
      </c>
      <c r="W37" s="21">
        <f t="shared" si="7"/>
        <v>52.3255813953488</v>
      </c>
    </row>
    <row r="38" spans="1:23">
      <c r="A38" s="91">
        <v>33</v>
      </c>
      <c r="B38" s="66">
        <v>33</v>
      </c>
      <c r="C38" s="102" t="s">
        <v>54</v>
      </c>
      <c r="D38" s="21">
        <v>51</v>
      </c>
      <c r="E38" s="21">
        <f t="shared" si="0"/>
        <v>94.4444444444444</v>
      </c>
      <c r="F38" s="21">
        <v>44</v>
      </c>
      <c r="G38" s="21">
        <f t="shared" si="1"/>
        <v>88</v>
      </c>
      <c r="H38" s="21">
        <v>56</v>
      </c>
      <c r="I38" s="21">
        <f t="shared" si="2"/>
        <v>91.8032786885246</v>
      </c>
      <c r="J38" s="21"/>
      <c r="K38" s="21"/>
      <c r="L38" s="21">
        <v>66</v>
      </c>
      <c r="M38" s="21">
        <f t="shared" si="3"/>
        <v>91.6666666666667</v>
      </c>
      <c r="N38" s="21">
        <v>73</v>
      </c>
      <c r="O38" s="21">
        <f t="shared" si="4"/>
        <v>97.3333333333333</v>
      </c>
      <c r="P38" s="21">
        <v>13</v>
      </c>
      <c r="Q38" s="21">
        <f t="shared" si="5"/>
        <v>100</v>
      </c>
      <c r="R38" s="21">
        <v>64</v>
      </c>
      <c r="S38" s="21">
        <f t="shared" si="6"/>
        <v>92.7536231884058</v>
      </c>
      <c r="T38" s="21"/>
      <c r="U38" s="21"/>
      <c r="V38" s="21">
        <v>77</v>
      </c>
      <c r="W38" s="21">
        <f t="shared" si="7"/>
        <v>89.5348837209302</v>
      </c>
    </row>
    <row r="39" spans="1:23">
      <c r="A39" s="91">
        <v>34</v>
      </c>
      <c r="B39" s="66">
        <v>34</v>
      </c>
      <c r="C39" s="102" t="s">
        <v>55</v>
      </c>
      <c r="D39" s="21">
        <v>51</v>
      </c>
      <c r="E39" s="21">
        <f t="shared" si="0"/>
        <v>94.4444444444444</v>
      </c>
      <c r="F39" s="21">
        <v>44</v>
      </c>
      <c r="G39" s="21">
        <f t="shared" si="1"/>
        <v>88</v>
      </c>
      <c r="H39" s="21">
        <v>59</v>
      </c>
      <c r="I39" s="21">
        <f t="shared" si="2"/>
        <v>96.7213114754098</v>
      </c>
      <c r="J39" s="21"/>
      <c r="K39" s="21"/>
      <c r="L39" s="21">
        <v>61</v>
      </c>
      <c r="M39" s="21">
        <f t="shared" si="3"/>
        <v>84.7222222222222</v>
      </c>
      <c r="N39" s="21">
        <v>70</v>
      </c>
      <c r="O39" s="21">
        <f t="shared" si="4"/>
        <v>93.3333333333333</v>
      </c>
      <c r="P39" s="21">
        <v>13</v>
      </c>
      <c r="Q39" s="21">
        <f t="shared" si="5"/>
        <v>100</v>
      </c>
      <c r="R39" s="21">
        <v>60</v>
      </c>
      <c r="S39" s="21">
        <f t="shared" si="6"/>
        <v>86.9565217391304</v>
      </c>
      <c r="T39" s="21"/>
      <c r="U39" s="21"/>
      <c r="V39" s="21">
        <v>75</v>
      </c>
      <c r="W39" s="21">
        <f t="shared" si="7"/>
        <v>87.2093023255814</v>
      </c>
    </row>
    <row r="40" spans="1:23">
      <c r="A40" s="91">
        <v>35</v>
      </c>
      <c r="B40" s="66">
        <v>35</v>
      </c>
      <c r="C40" s="102" t="s">
        <v>56</v>
      </c>
      <c r="D40" s="21">
        <v>53</v>
      </c>
      <c r="E40" s="21">
        <f t="shared" si="0"/>
        <v>98.1481481481482</v>
      </c>
      <c r="F40" s="21">
        <v>46</v>
      </c>
      <c r="G40" s="21">
        <f t="shared" si="1"/>
        <v>92</v>
      </c>
      <c r="H40" s="21">
        <v>60</v>
      </c>
      <c r="I40" s="21">
        <f t="shared" si="2"/>
        <v>98.3606557377049</v>
      </c>
      <c r="J40" s="21"/>
      <c r="K40" s="21"/>
      <c r="L40" s="21">
        <v>68</v>
      </c>
      <c r="M40" s="21">
        <f t="shared" si="3"/>
        <v>94.4444444444444</v>
      </c>
      <c r="N40" s="21">
        <v>75</v>
      </c>
      <c r="O40" s="21">
        <f t="shared" si="4"/>
        <v>100</v>
      </c>
      <c r="P40" s="21">
        <v>13</v>
      </c>
      <c r="Q40" s="21">
        <f t="shared" si="5"/>
        <v>100</v>
      </c>
      <c r="R40" s="21">
        <v>64</v>
      </c>
      <c r="S40" s="21">
        <f t="shared" si="6"/>
        <v>92.7536231884058</v>
      </c>
      <c r="T40" s="21"/>
      <c r="U40" s="21"/>
      <c r="V40" s="21">
        <v>82</v>
      </c>
      <c r="W40" s="21">
        <f t="shared" si="7"/>
        <v>95.3488372093023</v>
      </c>
    </row>
    <row r="41" spans="1:23">
      <c r="A41" s="91">
        <v>36</v>
      </c>
      <c r="B41" s="66">
        <v>36</v>
      </c>
      <c r="C41" s="102" t="s">
        <v>57</v>
      </c>
      <c r="D41" s="21">
        <v>41</v>
      </c>
      <c r="E41" s="21">
        <f t="shared" si="0"/>
        <v>75.9259259259259</v>
      </c>
      <c r="F41" s="21">
        <v>42</v>
      </c>
      <c r="G41" s="21">
        <f t="shared" si="1"/>
        <v>84</v>
      </c>
      <c r="H41" s="21">
        <v>50</v>
      </c>
      <c r="I41" s="21">
        <f t="shared" si="2"/>
        <v>81.9672131147541</v>
      </c>
      <c r="J41" s="21"/>
      <c r="K41" s="21"/>
      <c r="L41" s="21">
        <v>61</v>
      </c>
      <c r="M41" s="21">
        <f t="shared" si="3"/>
        <v>84.7222222222222</v>
      </c>
      <c r="N41" s="21">
        <v>64</v>
      </c>
      <c r="O41" s="21">
        <f t="shared" si="4"/>
        <v>85.3333333333333</v>
      </c>
      <c r="P41" s="21">
        <v>11</v>
      </c>
      <c r="Q41" s="21">
        <f t="shared" si="5"/>
        <v>84.6153846153846</v>
      </c>
      <c r="R41" s="21">
        <v>51</v>
      </c>
      <c r="S41" s="21">
        <f t="shared" si="6"/>
        <v>73.9130434782609</v>
      </c>
      <c r="T41" s="21"/>
      <c r="U41" s="21"/>
      <c r="V41" s="21">
        <v>54</v>
      </c>
      <c r="W41" s="21">
        <f t="shared" si="7"/>
        <v>62.7906976744186</v>
      </c>
    </row>
    <row r="42" spans="1:23">
      <c r="A42" s="91">
        <v>37</v>
      </c>
      <c r="B42" s="66">
        <v>37</v>
      </c>
      <c r="C42" s="102" t="s">
        <v>58</v>
      </c>
      <c r="D42" s="21">
        <v>50</v>
      </c>
      <c r="E42" s="21">
        <f t="shared" si="0"/>
        <v>92.5925925925926</v>
      </c>
      <c r="F42" s="21">
        <v>45</v>
      </c>
      <c r="G42" s="21">
        <f t="shared" si="1"/>
        <v>90</v>
      </c>
      <c r="H42" s="21">
        <v>53</v>
      </c>
      <c r="I42" s="21">
        <f t="shared" si="2"/>
        <v>86.8852459016393</v>
      </c>
      <c r="J42" s="21"/>
      <c r="K42" s="21"/>
      <c r="L42" s="21">
        <v>60</v>
      </c>
      <c r="M42" s="21">
        <f t="shared" si="3"/>
        <v>83.3333333333333</v>
      </c>
      <c r="N42" s="21">
        <v>69</v>
      </c>
      <c r="O42" s="21">
        <f t="shared" si="4"/>
        <v>92</v>
      </c>
      <c r="P42" s="21">
        <v>13</v>
      </c>
      <c r="Q42" s="21">
        <f t="shared" si="5"/>
        <v>100</v>
      </c>
      <c r="R42" s="21">
        <v>65</v>
      </c>
      <c r="S42" s="21">
        <f t="shared" si="6"/>
        <v>94.2028985507246</v>
      </c>
      <c r="T42" s="21"/>
      <c r="U42" s="21"/>
      <c r="V42" s="21">
        <v>79</v>
      </c>
      <c r="W42" s="21">
        <f t="shared" si="7"/>
        <v>91.8604651162791</v>
      </c>
    </row>
    <row r="43" spans="1:23">
      <c r="A43" s="91">
        <v>38</v>
      </c>
      <c r="B43" s="66">
        <v>38</v>
      </c>
      <c r="C43" s="102" t="s">
        <v>59</v>
      </c>
      <c r="D43" s="21">
        <v>49</v>
      </c>
      <c r="E43" s="21">
        <f t="shared" si="0"/>
        <v>90.7407407407407</v>
      </c>
      <c r="F43" s="21">
        <v>46</v>
      </c>
      <c r="G43" s="21">
        <f t="shared" si="1"/>
        <v>92</v>
      </c>
      <c r="H43" s="21">
        <v>59</v>
      </c>
      <c r="I43" s="21">
        <f t="shared" si="2"/>
        <v>96.7213114754098</v>
      </c>
      <c r="J43" s="21"/>
      <c r="K43" s="21"/>
      <c r="L43" s="21">
        <v>69</v>
      </c>
      <c r="M43" s="21">
        <f t="shared" si="3"/>
        <v>95.8333333333333</v>
      </c>
      <c r="N43" s="21">
        <v>73</v>
      </c>
      <c r="O43" s="21">
        <f t="shared" si="4"/>
        <v>97.3333333333333</v>
      </c>
      <c r="P43" s="21">
        <v>13</v>
      </c>
      <c r="Q43" s="21">
        <f t="shared" si="5"/>
        <v>100</v>
      </c>
      <c r="R43" s="21">
        <v>62</v>
      </c>
      <c r="S43" s="21">
        <f t="shared" si="6"/>
        <v>89.8550724637681</v>
      </c>
      <c r="T43" s="21"/>
      <c r="U43" s="21"/>
      <c r="V43" s="21">
        <v>75</v>
      </c>
      <c r="W43" s="21">
        <f t="shared" si="7"/>
        <v>87.2093023255814</v>
      </c>
    </row>
    <row r="44" spans="1:23">
      <c r="A44" s="91">
        <v>39</v>
      </c>
      <c r="B44" s="66">
        <v>39</v>
      </c>
      <c r="C44" s="102" t="s">
        <v>60</v>
      </c>
      <c r="D44" s="21">
        <v>45</v>
      </c>
      <c r="E44" s="21">
        <f t="shared" si="0"/>
        <v>83.3333333333333</v>
      </c>
      <c r="F44" s="21">
        <v>42</v>
      </c>
      <c r="G44" s="21">
        <f t="shared" si="1"/>
        <v>84</v>
      </c>
      <c r="H44" s="21">
        <v>56</v>
      </c>
      <c r="I44" s="21">
        <f t="shared" si="2"/>
        <v>91.8032786885246</v>
      </c>
      <c r="J44" s="21"/>
      <c r="K44" s="21"/>
      <c r="L44" s="21">
        <v>62</v>
      </c>
      <c r="M44" s="21">
        <f t="shared" si="3"/>
        <v>86.1111111111111</v>
      </c>
      <c r="N44" s="21">
        <v>70</v>
      </c>
      <c r="O44" s="21">
        <f t="shared" si="4"/>
        <v>93.3333333333333</v>
      </c>
      <c r="P44" s="21">
        <v>11</v>
      </c>
      <c r="Q44" s="21">
        <f t="shared" si="5"/>
        <v>84.6153846153846</v>
      </c>
      <c r="R44" s="21">
        <v>56</v>
      </c>
      <c r="S44" s="21">
        <f t="shared" si="6"/>
        <v>81.1594202898551</v>
      </c>
      <c r="T44" s="21"/>
      <c r="U44" s="21"/>
      <c r="V44" s="21">
        <v>73</v>
      </c>
      <c r="W44" s="21">
        <f t="shared" si="7"/>
        <v>84.8837209302326</v>
      </c>
    </row>
    <row r="45" spans="1:23">
      <c r="A45" s="91">
        <v>40</v>
      </c>
      <c r="B45" s="66">
        <v>40</v>
      </c>
      <c r="C45" s="102" t="s">
        <v>61</v>
      </c>
      <c r="D45" s="21">
        <v>44</v>
      </c>
      <c r="E45" s="21">
        <f t="shared" si="0"/>
        <v>81.4814814814815</v>
      </c>
      <c r="F45" s="21">
        <v>37</v>
      </c>
      <c r="G45" s="21">
        <f t="shared" si="1"/>
        <v>74</v>
      </c>
      <c r="H45" s="21">
        <v>50</v>
      </c>
      <c r="I45" s="21">
        <f t="shared" si="2"/>
        <v>81.9672131147541</v>
      </c>
      <c r="J45" s="21"/>
      <c r="K45" s="21"/>
      <c r="L45" s="21">
        <v>58</v>
      </c>
      <c r="M45" s="21">
        <f t="shared" si="3"/>
        <v>80.5555555555556</v>
      </c>
      <c r="N45" s="21">
        <v>61</v>
      </c>
      <c r="O45" s="21">
        <f t="shared" si="4"/>
        <v>81.3333333333333</v>
      </c>
      <c r="P45" s="21">
        <v>13</v>
      </c>
      <c r="Q45" s="21">
        <f t="shared" si="5"/>
        <v>100</v>
      </c>
      <c r="R45" s="21">
        <v>56</v>
      </c>
      <c r="S45" s="21">
        <f t="shared" si="6"/>
        <v>81.1594202898551</v>
      </c>
      <c r="T45" s="21"/>
      <c r="U45" s="21"/>
      <c r="V45" s="21">
        <v>66</v>
      </c>
      <c r="W45" s="21">
        <f t="shared" si="7"/>
        <v>76.7441860465116</v>
      </c>
    </row>
    <row r="46" spans="1:23">
      <c r="A46" s="91">
        <v>41</v>
      </c>
      <c r="B46" s="66">
        <v>41</v>
      </c>
      <c r="C46" s="102" t="s">
        <v>62</v>
      </c>
      <c r="D46" s="21">
        <v>51</v>
      </c>
      <c r="E46" s="21">
        <f t="shared" si="0"/>
        <v>94.4444444444444</v>
      </c>
      <c r="F46" s="21">
        <v>46</v>
      </c>
      <c r="G46" s="21">
        <f>F46/49*100</f>
        <v>93.8775510204082</v>
      </c>
      <c r="H46" s="21">
        <v>56</v>
      </c>
      <c r="I46" s="21">
        <f t="shared" si="2"/>
        <v>91.8032786885246</v>
      </c>
      <c r="J46" s="21"/>
      <c r="K46" s="21"/>
      <c r="L46" s="21">
        <v>69</v>
      </c>
      <c r="M46" s="21">
        <f t="shared" si="3"/>
        <v>95.8333333333333</v>
      </c>
      <c r="N46" s="21">
        <v>72</v>
      </c>
      <c r="O46" s="21">
        <f t="shared" si="4"/>
        <v>96</v>
      </c>
      <c r="P46" s="21">
        <v>13</v>
      </c>
      <c r="Q46" s="21">
        <f t="shared" si="5"/>
        <v>100</v>
      </c>
      <c r="R46" s="21">
        <v>67</v>
      </c>
      <c r="S46" s="21">
        <f t="shared" si="6"/>
        <v>97.1014492753623</v>
      </c>
      <c r="T46" s="21"/>
      <c r="U46" s="21"/>
      <c r="V46" s="21">
        <v>80</v>
      </c>
      <c r="W46" s="21">
        <f t="shared" si="7"/>
        <v>93.0232558139535</v>
      </c>
    </row>
    <row r="47" spans="1:23">
      <c r="A47" s="91">
        <v>42</v>
      </c>
      <c r="B47" s="66">
        <v>42</v>
      </c>
      <c r="C47" s="102" t="s">
        <v>63</v>
      </c>
      <c r="D47" s="21">
        <v>51</v>
      </c>
      <c r="E47" s="21">
        <f t="shared" si="0"/>
        <v>94.4444444444444</v>
      </c>
      <c r="F47" s="21">
        <v>46</v>
      </c>
      <c r="G47" s="21">
        <f t="shared" ref="G47:G63" si="8">F47/49*100</f>
        <v>93.8775510204082</v>
      </c>
      <c r="H47" s="21">
        <v>60</v>
      </c>
      <c r="I47" s="21">
        <f t="shared" si="2"/>
        <v>98.3606557377049</v>
      </c>
      <c r="J47" s="21"/>
      <c r="K47" s="21"/>
      <c r="L47" s="21">
        <v>72</v>
      </c>
      <c r="M47" s="21">
        <f t="shared" si="3"/>
        <v>100</v>
      </c>
      <c r="N47" s="21">
        <v>74</v>
      </c>
      <c r="O47" s="21">
        <f t="shared" si="4"/>
        <v>98.6666666666667</v>
      </c>
      <c r="P47" s="21">
        <v>13</v>
      </c>
      <c r="Q47" s="21">
        <f t="shared" si="5"/>
        <v>100</v>
      </c>
      <c r="R47" s="21">
        <v>67</v>
      </c>
      <c r="S47" s="21">
        <f t="shared" si="6"/>
        <v>97.1014492753623</v>
      </c>
      <c r="T47" s="21"/>
      <c r="U47" s="21"/>
      <c r="V47" s="21">
        <v>84</v>
      </c>
      <c r="W47" s="21">
        <f t="shared" si="7"/>
        <v>97.6744186046512</v>
      </c>
    </row>
    <row r="48" spans="1:23">
      <c r="A48" s="91">
        <v>43</v>
      </c>
      <c r="B48" s="66">
        <v>43</v>
      </c>
      <c r="C48" s="102" t="s">
        <v>64</v>
      </c>
      <c r="D48" s="21">
        <v>45</v>
      </c>
      <c r="E48" s="21">
        <f t="shared" si="0"/>
        <v>83.3333333333333</v>
      </c>
      <c r="F48" s="21">
        <v>31</v>
      </c>
      <c r="G48" s="21">
        <f t="shared" si="8"/>
        <v>63.265306122449</v>
      </c>
      <c r="H48" s="21">
        <v>52</v>
      </c>
      <c r="I48" s="21">
        <f t="shared" si="2"/>
        <v>85.2459016393443</v>
      </c>
      <c r="J48" s="21"/>
      <c r="K48" s="21"/>
      <c r="L48" s="21">
        <v>57</v>
      </c>
      <c r="M48" s="21">
        <f t="shared" si="3"/>
        <v>79.1666666666667</v>
      </c>
      <c r="N48" s="21">
        <v>60</v>
      </c>
      <c r="O48" s="21">
        <f t="shared" si="4"/>
        <v>80</v>
      </c>
      <c r="P48" s="21">
        <v>11</v>
      </c>
      <c r="Q48" s="21">
        <f t="shared" si="5"/>
        <v>84.6153846153846</v>
      </c>
      <c r="R48" s="21">
        <v>53</v>
      </c>
      <c r="S48" s="21">
        <f t="shared" si="6"/>
        <v>76.8115942028985</v>
      </c>
      <c r="T48" s="21"/>
      <c r="U48" s="21"/>
      <c r="V48" s="21">
        <v>63</v>
      </c>
      <c r="W48" s="21">
        <f t="shared" si="7"/>
        <v>73.2558139534884</v>
      </c>
    </row>
    <row r="49" spans="1:23">
      <c r="A49" s="91">
        <v>44</v>
      </c>
      <c r="B49" s="66">
        <v>44</v>
      </c>
      <c r="C49" s="102" t="s">
        <v>65</v>
      </c>
      <c r="D49" s="21">
        <v>47</v>
      </c>
      <c r="E49" s="21">
        <f t="shared" si="0"/>
        <v>87.037037037037</v>
      </c>
      <c r="F49" s="21">
        <v>37</v>
      </c>
      <c r="G49" s="21">
        <f t="shared" si="8"/>
        <v>75.5102040816327</v>
      </c>
      <c r="H49" s="21">
        <v>52</v>
      </c>
      <c r="I49" s="21">
        <f t="shared" si="2"/>
        <v>85.2459016393443</v>
      </c>
      <c r="J49" s="21"/>
      <c r="K49" s="21"/>
      <c r="L49" s="21">
        <v>61</v>
      </c>
      <c r="M49" s="21">
        <f t="shared" si="3"/>
        <v>84.7222222222222</v>
      </c>
      <c r="N49" s="21">
        <v>67</v>
      </c>
      <c r="O49" s="21">
        <f t="shared" si="4"/>
        <v>89.3333333333333</v>
      </c>
      <c r="P49" s="21">
        <v>11</v>
      </c>
      <c r="Q49" s="21">
        <f t="shared" si="5"/>
        <v>84.6153846153846</v>
      </c>
      <c r="R49" s="21">
        <v>56</v>
      </c>
      <c r="S49" s="21">
        <f t="shared" si="6"/>
        <v>81.1594202898551</v>
      </c>
      <c r="T49" s="21"/>
      <c r="U49" s="21"/>
      <c r="V49" s="21">
        <v>67</v>
      </c>
      <c r="W49" s="21">
        <f t="shared" si="7"/>
        <v>77.9069767441861</v>
      </c>
    </row>
    <row r="50" spans="1:23">
      <c r="A50" s="91">
        <v>45</v>
      </c>
      <c r="B50" s="66">
        <v>45</v>
      </c>
      <c r="C50" s="102" t="s">
        <v>66</v>
      </c>
      <c r="D50" s="21">
        <v>52</v>
      </c>
      <c r="E50" s="21">
        <f t="shared" si="0"/>
        <v>96.2962962962963</v>
      </c>
      <c r="F50" s="21">
        <v>45</v>
      </c>
      <c r="G50" s="21">
        <f t="shared" si="8"/>
        <v>91.8367346938776</v>
      </c>
      <c r="H50" s="21">
        <v>59</v>
      </c>
      <c r="I50" s="21">
        <f t="shared" si="2"/>
        <v>96.7213114754098</v>
      </c>
      <c r="J50" s="21"/>
      <c r="K50" s="21"/>
      <c r="L50" s="21">
        <v>71</v>
      </c>
      <c r="M50" s="21">
        <f t="shared" si="3"/>
        <v>98.6111111111111</v>
      </c>
      <c r="N50" s="21">
        <v>70</v>
      </c>
      <c r="O50" s="21">
        <f t="shared" si="4"/>
        <v>93.3333333333333</v>
      </c>
      <c r="P50" s="21">
        <v>13</v>
      </c>
      <c r="Q50" s="21">
        <f t="shared" si="5"/>
        <v>100</v>
      </c>
      <c r="R50" s="21">
        <v>66</v>
      </c>
      <c r="S50" s="21">
        <f t="shared" si="6"/>
        <v>95.6521739130435</v>
      </c>
      <c r="T50" s="21"/>
      <c r="U50" s="21"/>
      <c r="V50" s="21">
        <v>81</v>
      </c>
      <c r="W50" s="21">
        <f t="shared" si="7"/>
        <v>94.1860465116279</v>
      </c>
    </row>
    <row r="51" spans="1:23">
      <c r="A51" s="91">
        <v>46</v>
      </c>
      <c r="B51" s="66">
        <v>46</v>
      </c>
      <c r="C51" s="102" t="s">
        <v>67</v>
      </c>
      <c r="D51" s="21">
        <v>38</v>
      </c>
      <c r="E51" s="21">
        <f t="shared" si="0"/>
        <v>70.3703703703704</v>
      </c>
      <c r="F51" s="21">
        <v>37</v>
      </c>
      <c r="G51" s="21">
        <f t="shared" si="8"/>
        <v>75.5102040816327</v>
      </c>
      <c r="H51" s="21">
        <v>55</v>
      </c>
      <c r="I51" s="21">
        <f t="shared" si="2"/>
        <v>90.1639344262295</v>
      </c>
      <c r="J51" s="21"/>
      <c r="K51" s="21"/>
      <c r="L51" s="21">
        <v>60</v>
      </c>
      <c r="M51" s="21">
        <f t="shared" si="3"/>
        <v>83.3333333333333</v>
      </c>
      <c r="N51" s="21">
        <v>64</v>
      </c>
      <c r="O51" s="21">
        <f t="shared" si="4"/>
        <v>85.3333333333333</v>
      </c>
      <c r="P51" s="21">
        <v>13</v>
      </c>
      <c r="Q51" s="21">
        <f t="shared" si="5"/>
        <v>100</v>
      </c>
      <c r="R51" s="21">
        <v>57</v>
      </c>
      <c r="S51" s="21">
        <f t="shared" si="6"/>
        <v>82.6086956521739</v>
      </c>
      <c r="T51" s="21"/>
      <c r="U51" s="21"/>
      <c r="V51" s="21">
        <v>72</v>
      </c>
      <c r="W51" s="21">
        <f t="shared" si="7"/>
        <v>83.7209302325581</v>
      </c>
    </row>
    <row r="52" spans="1:23">
      <c r="A52" s="91">
        <v>47</v>
      </c>
      <c r="B52" s="66">
        <v>47</v>
      </c>
      <c r="C52" s="111" t="s">
        <v>68</v>
      </c>
      <c r="D52" s="21">
        <v>51</v>
      </c>
      <c r="E52" s="21">
        <f t="shared" si="0"/>
        <v>94.4444444444444</v>
      </c>
      <c r="F52" s="21">
        <v>44</v>
      </c>
      <c r="G52" s="21">
        <f t="shared" si="8"/>
        <v>89.7959183673469</v>
      </c>
      <c r="H52" s="21">
        <v>59</v>
      </c>
      <c r="I52" s="21">
        <f t="shared" si="2"/>
        <v>96.7213114754098</v>
      </c>
      <c r="J52" s="21"/>
      <c r="K52" s="21"/>
      <c r="L52" s="21">
        <v>70</v>
      </c>
      <c r="M52" s="21">
        <f t="shared" si="3"/>
        <v>97.2222222222222</v>
      </c>
      <c r="N52" s="21">
        <v>73</v>
      </c>
      <c r="O52" s="21">
        <f t="shared" si="4"/>
        <v>97.3333333333333</v>
      </c>
      <c r="P52" s="21">
        <v>13</v>
      </c>
      <c r="Q52" s="21">
        <f t="shared" si="5"/>
        <v>100</v>
      </c>
      <c r="R52" s="21">
        <v>65</v>
      </c>
      <c r="S52" s="21">
        <f t="shared" si="6"/>
        <v>94.2028985507246</v>
      </c>
      <c r="T52" s="21"/>
      <c r="U52" s="21"/>
      <c r="V52" s="21">
        <v>80</v>
      </c>
      <c r="W52" s="21">
        <f t="shared" si="7"/>
        <v>93.0232558139535</v>
      </c>
    </row>
    <row r="53" spans="1:23">
      <c r="A53" s="91">
        <v>48</v>
      </c>
      <c r="B53" s="66">
        <v>48</v>
      </c>
      <c r="C53" s="102" t="s">
        <v>69</v>
      </c>
      <c r="D53" s="21">
        <v>44</v>
      </c>
      <c r="E53" s="21">
        <f t="shared" si="0"/>
        <v>81.4814814814815</v>
      </c>
      <c r="F53" s="21">
        <v>31</v>
      </c>
      <c r="G53" s="21">
        <f t="shared" si="8"/>
        <v>63.265306122449</v>
      </c>
      <c r="H53" s="21">
        <v>44</v>
      </c>
      <c r="I53" s="21">
        <f t="shared" si="2"/>
        <v>72.1311475409836</v>
      </c>
      <c r="J53" s="21"/>
      <c r="K53" s="21"/>
      <c r="L53" s="21">
        <v>48</v>
      </c>
      <c r="M53" s="21">
        <f t="shared" si="3"/>
        <v>66.6666666666667</v>
      </c>
      <c r="N53" s="21">
        <v>47</v>
      </c>
      <c r="O53" s="21">
        <f t="shared" si="4"/>
        <v>62.6666666666667</v>
      </c>
      <c r="P53" s="21">
        <v>10</v>
      </c>
      <c r="Q53" s="21">
        <f t="shared" si="5"/>
        <v>76.9230769230769</v>
      </c>
      <c r="R53" s="21">
        <v>52</v>
      </c>
      <c r="S53" s="21">
        <f t="shared" si="6"/>
        <v>75.3623188405797</v>
      </c>
      <c r="T53" s="21"/>
      <c r="U53" s="21"/>
      <c r="V53" s="21">
        <v>54</v>
      </c>
      <c r="W53" s="21">
        <f t="shared" si="7"/>
        <v>62.7906976744186</v>
      </c>
    </row>
    <row r="54" spans="1:23">
      <c r="A54" s="91">
        <v>49</v>
      </c>
      <c r="B54" s="66">
        <v>49</v>
      </c>
      <c r="C54" s="102" t="s">
        <v>70</v>
      </c>
      <c r="D54" s="21">
        <v>43</v>
      </c>
      <c r="E54" s="21">
        <f t="shared" si="0"/>
        <v>79.6296296296296</v>
      </c>
      <c r="F54" s="21">
        <v>41</v>
      </c>
      <c r="G54" s="21">
        <f t="shared" si="8"/>
        <v>83.6734693877551</v>
      </c>
      <c r="H54" s="21">
        <v>59</v>
      </c>
      <c r="I54" s="21">
        <f t="shared" si="2"/>
        <v>96.7213114754098</v>
      </c>
      <c r="J54" s="21"/>
      <c r="K54" s="21"/>
      <c r="L54" s="21">
        <v>64</v>
      </c>
      <c r="M54" s="21">
        <f t="shared" si="3"/>
        <v>88.8888888888889</v>
      </c>
      <c r="N54" s="21">
        <v>72</v>
      </c>
      <c r="O54" s="21">
        <f t="shared" si="4"/>
        <v>96</v>
      </c>
      <c r="P54" s="21">
        <v>11</v>
      </c>
      <c r="Q54" s="21">
        <f t="shared" si="5"/>
        <v>84.6153846153846</v>
      </c>
      <c r="R54" s="21">
        <v>58</v>
      </c>
      <c r="S54" s="21">
        <f t="shared" si="6"/>
        <v>84.0579710144928</v>
      </c>
      <c r="T54" s="21"/>
      <c r="U54" s="21"/>
      <c r="V54" s="21">
        <v>78</v>
      </c>
      <c r="W54" s="21">
        <f t="shared" si="7"/>
        <v>90.6976744186046</v>
      </c>
    </row>
    <row r="55" spans="1:23">
      <c r="A55" s="91">
        <v>50</v>
      </c>
      <c r="B55" s="66">
        <v>50</v>
      </c>
      <c r="C55" s="102" t="s">
        <v>71</v>
      </c>
      <c r="D55" s="21">
        <v>41</v>
      </c>
      <c r="E55" s="21">
        <f t="shared" si="0"/>
        <v>75.9259259259259</v>
      </c>
      <c r="F55" s="21">
        <v>38</v>
      </c>
      <c r="G55" s="21">
        <f t="shared" si="8"/>
        <v>77.5510204081633</v>
      </c>
      <c r="H55" s="21">
        <v>53</v>
      </c>
      <c r="I55" s="21">
        <f t="shared" si="2"/>
        <v>86.8852459016393</v>
      </c>
      <c r="J55" s="21"/>
      <c r="K55" s="21"/>
      <c r="L55" s="21">
        <v>61</v>
      </c>
      <c r="M55" s="21">
        <f t="shared" si="3"/>
        <v>84.7222222222222</v>
      </c>
      <c r="N55" s="21">
        <v>67</v>
      </c>
      <c r="O55" s="21">
        <f t="shared" si="4"/>
        <v>89.3333333333333</v>
      </c>
      <c r="P55" s="21">
        <v>13</v>
      </c>
      <c r="Q55" s="21">
        <f t="shared" si="5"/>
        <v>100</v>
      </c>
      <c r="R55" s="21">
        <v>54</v>
      </c>
      <c r="S55" s="21">
        <f t="shared" si="6"/>
        <v>78.2608695652174</v>
      </c>
      <c r="T55" s="21"/>
      <c r="U55" s="21"/>
      <c r="V55" s="21">
        <v>67</v>
      </c>
      <c r="W55" s="21">
        <f t="shared" si="7"/>
        <v>77.9069767441861</v>
      </c>
    </row>
    <row r="56" spans="1:23">
      <c r="A56" s="91">
        <v>51</v>
      </c>
      <c r="B56" s="66">
        <v>51</v>
      </c>
      <c r="C56" s="102" t="s">
        <v>72</v>
      </c>
      <c r="D56" s="21">
        <v>40</v>
      </c>
      <c r="E56" s="21">
        <f t="shared" si="0"/>
        <v>74.0740740740741</v>
      </c>
      <c r="F56" s="21">
        <v>35</v>
      </c>
      <c r="G56" s="21">
        <f t="shared" si="8"/>
        <v>71.4285714285714</v>
      </c>
      <c r="H56" s="21">
        <v>51</v>
      </c>
      <c r="I56" s="21">
        <f t="shared" si="2"/>
        <v>83.6065573770492</v>
      </c>
      <c r="J56" s="21"/>
      <c r="K56" s="21"/>
      <c r="L56" s="21">
        <v>55</v>
      </c>
      <c r="M56" s="21">
        <f t="shared" si="3"/>
        <v>76.3888888888889</v>
      </c>
      <c r="N56" s="21">
        <v>62</v>
      </c>
      <c r="O56" s="21">
        <f t="shared" si="4"/>
        <v>82.6666666666667</v>
      </c>
      <c r="P56" s="21">
        <v>9</v>
      </c>
      <c r="Q56" s="21">
        <f t="shared" si="5"/>
        <v>69.2307692307692</v>
      </c>
      <c r="R56" s="21">
        <v>50</v>
      </c>
      <c r="S56" s="21">
        <f t="shared" si="6"/>
        <v>72.463768115942</v>
      </c>
      <c r="T56" s="21"/>
      <c r="U56" s="21"/>
      <c r="V56" s="21">
        <v>63</v>
      </c>
      <c r="W56" s="21">
        <f t="shared" si="7"/>
        <v>73.2558139534884</v>
      </c>
    </row>
    <row r="57" spans="1:23">
      <c r="A57" s="91">
        <v>52</v>
      </c>
      <c r="B57" s="66">
        <v>52</v>
      </c>
      <c r="C57" s="102" t="s">
        <v>73</v>
      </c>
      <c r="D57" s="21">
        <v>46</v>
      </c>
      <c r="E57" s="21">
        <f t="shared" si="0"/>
        <v>85.1851851851852</v>
      </c>
      <c r="F57" s="21">
        <v>44</v>
      </c>
      <c r="G57" s="21">
        <f t="shared" si="8"/>
        <v>89.7959183673469</v>
      </c>
      <c r="H57" s="21">
        <v>58</v>
      </c>
      <c r="I57" s="21">
        <f t="shared" si="2"/>
        <v>95.0819672131148</v>
      </c>
      <c r="J57" s="21"/>
      <c r="K57" s="21"/>
      <c r="L57" s="21">
        <v>67</v>
      </c>
      <c r="M57" s="21">
        <f t="shared" si="3"/>
        <v>93.0555555555556</v>
      </c>
      <c r="N57" s="21">
        <v>72</v>
      </c>
      <c r="O57" s="21">
        <f t="shared" si="4"/>
        <v>96</v>
      </c>
      <c r="P57" s="21">
        <v>13</v>
      </c>
      <c r="Q57" s="21">
        <f t="shared" si="5"/>
        <v>100</v>
      </c>
      <c r="R57" s="21">
        <v>59</v>
      </c>
      <c r="S57" s="21">
        <f t="shared" si="6"/>
        <v>85.5072463768116</v>
      </c>
      <c r="T57" s="21"/>
      <c r="U57" s="21"/>
      <c r="V57" s="21">
        <v>71</v>
      </c>
      <c r="W57" s="21">
        <f t="shared" si="7"/>
        <v>82.5581395348837</v>
      </c>
    </row>
    <row r="58" spans="1:23">
      <c r="A58" s="91">
        <v>53</v>
      </c>
      <c r="B58" s="66">
        <v>53</v>
      </c>
      <c r="C58" s="102" t="s">
        <v>74</v>
      </c>
      <c r="D58" s="21">
        <v>36</v>
      </c>
      <c r="E58" s="21">
        <f t="shared" si="0"/>
        <v>66.6666666666667</v>
      </c>
      <c r="F58" s="21">
        <v>31</v>
      </c>
      <c r="G58" s="21">
        <f t="shared" si="8"/>
        <v>63.265306122449</v>
      </c>
      <c r="H58" s="21">
        <v>47</v>
      </c>
      <c r="I58" s="21">
        <f t="shared" si="2"/>
        <v>77.0491803278689</v>
      </c>
      <c r="J58" s="21"/>
      <c r="K58" s="21"/>
      <c r="L58" s="21">
        <v>48</v>
      </c>
      <c r="M58" s="21">
        <f t="shared" si="3"/>
        <v>66.6666666666667</v>
      </c>
      <c r="N58" s="21">
        <v>50</v>
      </c>
      <c r="O58" s="21">
        <f t="shared" si="4"/>
        <v>66.6666666666667</v>
      </c>
      <c r="P58" s="21">
        <v>7</v>
      </c>
      <c r="Q58" s="21">
        <f t="shared" si="5"/>
        <v>53.8461538461538</v>
      </c>
      <c r="R58" s="21">
        <v>47</v>
      </c>
      <c r="S58" s="21">
        <f t="shared" si="6"/>
        <v>68.1159420289855</v>
      </c>
      <c r="T58" s="21"/>
      <c r="U58" s="21"/>
      <c r="V58" s="21">
        <v>52</v>
      </c>
      <c r="W58" s="21">
        <f t="shared" si="7"/>
        <v>60.4651162790698</v>
      </c>
    </row>
    <row r="59" spans="1:23">
      <c r="A59" s="91">
        <v>54</v>
      </c>
      <c r="B59" s="66">
        <v>54</v>
      </c>
      <c r="C59" s="102" t="s">
        <v>75</v>
      </c>
      <c r="D59" s="21">
        <v>50</v>
      </c>
      <c r="E59" s="21">
        <f t="shared" si="0"/>
        <v>92.5925925925926</v>
      </c>
      <c r="F59" s="21">
        <v>46</v>
      </c>
      <c r="G59" s="21">
        <f t="shared" si="8"/>
        <v>93.8775510204082</v>
      </c>
      <c r="H59" s="21">
        <v>60</v>
      </c>
      <c r="I59" s="21">
        <f t="shared" si="2"/>
        <v>98.3606557377049</v>
      </c>
      <c r="J59" s="21"/>
      <c r="K59" s="21"/>
      <c r="L59" s="21">
        <v>70</v>
      </c>
      <c r="M59" s="21">
        <f t="shared" si="3"/>
        <v>97.2222222222222</v>
      </c>
      <c r="N59" s="21">
        <v>73</v>
      </c>
      <c r="O59" s="21">
        <f t="shared" si="4"/>
        <v>97.3333333333333</v>
      </c>
      <c r="P59" s="21">
        <v>13</v>
      </c>
      <c r="Q59" s="21">
        <f t="shared" si="5"/>
        <v>100</v>
      </c>
      <c r="R59" s="21">
        <v>66</v>
      </c>
      <c r="S59" s="21">
        <f t="shared" si="6"/>
        <v>95.6521739130435</v>
      </c>
      <c r="T59" s="21"/>
      <c r="U59" s="21"/>
      <c r="V59" s="21">
        <v>78</v>
      </c>
      <c r="W59" s="21">
        <f t="shared" si="7"/>
        <v>90.6976744186046</v>
      </c>
    </row>
    <row r="60" spans="1:23">
      <c r="A60" s="91">
        <v>55</v>
      </c>
      <c r="B60" s="66">
        <v>55</v>
      </c>
      <c r="C60" s="102" t="s">
        <v>76</v>
      </c>
      <c r="D60" s="21">
        <v>48</v>
      </c>
      <c r="E60" s="21">
        <f t="shared" si="0"/>
        <v>88.8888888888889</v>
      </c>
      <c r="F60" s="21">
        <v>44</v>
      </c>
      <c r="G60" s="21">
        <f t="shared" si="8"/>
        <v>89.7959183673469</v>
      </c>
      <c r="H60" s="21">
        <v>57</v>
      </c>
      <c r="I60" s="21">
        <f t="shared" si="2"/>
        <v>93.4426229508197</v>
      </c>
      <c r="J60" s="21"/>
      <c r="K60" s="21"/>
      <c r="L60" s="21">
        <v>63</v>
      </c>
      <c r="M60" s="21">
        <f t="shared" si="3"/>
        <v>87.5</v>
      </c>
      <c r="N60" s="21">
        <v>74</v>
      </c>
      <c r="O60" s="21">
        <f t="shared" si="4"/>
        <v>98.6666666666667</v>
      </c>
      <c r="P60" s="21">
        <v>9</v>
      </c>
      <c r="Q60" s="21">
        <f t="shared" si="5"/>
        <v>69.2307692307692</v>
      </c>
      <c r="R60" s="21">
        <v>59</v>
      </c>
      <c r="S60" s="21">
        <f t="shared" si="6"/>
        <v>85.5072463768116</v>
      </c>
      <c r="T60" s="21"/>
      <c r="U60" s="21"/>
      <c r="V60" s="21">
        <v>79</v>
      </c>
      <c r="W60" s="21">
        <f t="shared" si="7"/>
        <v>91.8604651162791</v>
      </c>
    </row>
    <row r="61" spans="1:23">
      <c r="A61" s="91">
        <v>56</v>
      </c>
      <c r="B61" s="66">
        <v>56</v>
      </c>
      <c r="C61" s="102" t="s">
        <v>77</v>
      </c>
      <c r="D61" s="21">
        <v>53</v>
      </c>
      <c r="E61" s="21">
        <f t="shared" si="0"/>
        <v>98.1481481481482</v>
      </c>
      <c r="F61" s="21">
        <v>45</v>
      </c>
      <c r="G61" s="21">
        <f t="shared" si="8"/>
        <v>91.8367346938776</v>
      </c>
      <c r="H61" s="21">
        <v>58</v>
      </c>
      <c r="I61" s="21">
        <f t="shared" si="2"/>
        <v>95.0819672131148</v>
      </c>
      <c r="J61" s="21"/>
      <c r="K61" s="21"/>
      <c r="L61" s="21">
        <v>71</v>
      </c>
      <c r="M61" s="21">
        <f t="shared" si="3"/>
        <v>98.6111111111111</v>
      </c>
      <c r="N61" s="21">
        <v>71</v>
      </c>
      <c r="O61" s="21">
        <f t="shared" si="4"/>
        <v>94.6666666666667</v>
      </c>
      <c r="P61" s="21">
        <v>13</v>
      </c>
      <c r="Q61" s="21">
        <f t="shared" si="5"/>
        <v>100</v>
      </c>
      <c r="R61" s="21">
        <v>67</v>
      </c>
      <c r="S61" s="21">
        <f t="shared" si="6"/>
        <v>97.1014492753623</v>
      </c>
      <c r="T61" s="21"/>
      <c r="U61" s="21"/>
      <c r="V61" s="21">
        <v>79</v>
      </c>
      <c r="W61" s="21">
        <f t="shared" si="7"/>
        <v>91.8604651162791</v>
      </c>
    </row>
    <row r="62" spans="1:23">
      <c r="A62" s="91">
        <v>57</v>
      </c>
      <c r="B62" s="66">
        <v>57</v>
      </c>
      <c r="C62" s="102" t="s">
        <v>78</v>
      </c>
      <c r="D62" s="21">
        <v>50</v>
      </c>
      <c r="E62" s="21">
        <f t="shared" si="0"/>
        <v>92.5925925925926</v>
      </c>
      <c r="F62" s="21">
        <v>40</v>
      </c>
      <c r="G62" s="21">
        <f t="shared" si="8"/>
        <v>81.6326530612245</v>
      </c>
      <c r="H62" s="21">
        <v>57</v>
      </c>
      <c r="I62" s="21">
        <f t="shared" si="2"/>
        <v>93.4426229508197</v>
      </c>
      <c r="J62" s="21"/>
      <c r="K62" s="21"/>
      <c r="L62" s="21">
        <v>63</v>
      </c>
      <c r="M62" s="21">
        <f t="shared" si="3"/>
        <v>87.5</v>
      </c>
      <c r="N62" s="21">
        <v>68</v>
      </c>
      <c r="O62" s="21">
        <f t="shared" si="4"/>
        <v>90.6666666666667</v>
      </c>
      <c r="P62" s="21">
        <v>11</v>
      </c>
      <c r="Q62" s="21">
        <f t="shared" si="5"/>
        <v>84.6153846153846</v>
      </c>
      <c r="R62" s="21">
        <v>57</v>
      </c>
      <c r="S62" s="21">
        <f t="shared" si="6"/>
        <v>82.6086956521739</v>
      </c>
      <c r="T62" s="21"/>
      <c r="U62" s="21"/>
      <c r="V62" s="21">
        <v>69</v>
      </c>
      <c r="W62" s="21">
        <f t="shared" si="7"/>
        <v>80.2325581395349</v>
      </c>
    </row>
    <row r="63" spans="1:23">
      <c r="A63" s="91">
        <v>58</v>
      </c>
      <c r="B63" s="66">
        <v>58</v>
      </c>
      <c r="C63" s="112" t="s">
        <v>79</v>
      </c>
      <c r="D63" s="21">
        <v>44</v>
      </c>
      <c r="E63" s="21">
        <f t="shared" si="0"/>
        <v>81.4814814814815</v>
      </c>
      <c r="F63" s="21">
        <v>41</v>
      </c>
      <c r="G63" s="21">
        <f t="shared" si="8"/>
        <v>83.6734693877551</v>
      </c>
      <c r="H63" s="21">
        <v>54</v>
      </c>
      <c r="I63" s="21">
        <f t="shared" si="2"/>
        <v>88.5245901639344</v>
      </c>
      <c r="J63" s="21"/>
      <c r="K63" s="21"/>
      <c r="L63" s="21">
        <v>57</v>
      </c>
      <c r="M63" s="21">
        <f t="shared" si="3"/>
        <v>79.1666666666667</v>
      </c>
      <c r="N63" s="21">
        <v>69</v>
      </c>
      <c r="O63" s="21">
        <f t="shared" si="4"/>
        <v>92</v>
      </c>
      <c r="P63" s="21">
        <v>11</v>
      </c>
      <c r="Q63" s="21">
        <f t="shared" si="5"/>
        <v>84.6153846153846</v>
      </c>
      <c r="R63" s="21">
        <v>58</v>
      </c>
      <c r="S63" s="21">
        <f t="shared" si="6"/>
        <v>84.0579710144928</v>
      </c>
      <c r="T63" s="21"/>
      <c r="U63" s="21"/>
      <c r="V63" s="21">
        <v>59</v>
      </c>
      <c r="W63" s="21">
        <f t="shared" si="7"/>
        <v>68.6046511627907</v>
      </c>
    </row>
    <row r="64" spans="2:22">
      <c r="B64" s="91"/>
      <c r="C64" s="35"/>
      <c r="V64" s="114"/>
    </row>
    <row r="65" spans="2:2">
      <c r="B65" s="91"/>
    </row>
  </sheetData>
  <mergeCells count="18">
    <mergeCell ref="B1:V1"/>
    <mergeCell ref="B2:V2"/>
    <mergeCell ref="D3:G3"/>
    <mergeCell ref="H3:K3"/>
    <mergeCell ref="L3:M3"/>
    <mergeCell ref="N3:Q3"/>
    <mergeCell ref="R3:U3"/>
    <mergeCell ref="V3:W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5"/>
  <sheetViews>
    <sheetView topLeftCell="C3" workbookViewId="0">
      <selection activeCell="F14" sqref="F14"/>
    </sheetView>
  </sheetViews>
  <sheetFormatPr defaultColWidth="9" defaultRowHeight="15"/>
  <cols>
    <col min="1" max="1" width="5.28571428571429" hidden="1" customWidth="1"/>
    <col min="2" max="2" width="4" customWidth="1"/>
    <col min="3" max="3" width="33.7142857142857" customWidth="1"/>
    <col min="4" max="4" width="8.57142857142857" customWidth="1"/>
    <col min="5" max="5" width="5.71428571428571" customWidth="1"/>
    <col min="6" max="6" width="8.57142857142857" customWidth="1"/>
    <col min="7" max="7" width="6" customWidth="1"/>
    <col min="8" max="8" width="8.57142857142857" customWidth="1"/>
    <col min="9" max="9" width="6.14285714285714" customWidth="1"/>
    <col min="10" max="10" width="8.57142857142857" customWidth="1"/>
    <col min="11" max="11" width="5.71428571428571" customWidth="1"/>
    <col min="12" max="12" width="8.71428571428571" customWidth="1"/>
    <col min="13" max="13" width="5.85714285714286" customWidth="1"/>
    <col min="14" max="14" width="8.57142857142857" customWidth="1"/>
    <col min="15" max="15" width="6.28571428571429" customWidth="1"/>
    <col min="16" max="16" width="8.57142857142857" customWidth="1"/>
    <col min="17" max="17" width="6.28571428571429" customWidth="1"/>
    <col min="18" max="18" width="8.57142857142857" customWidth="1"/>
    <col min="19" max="19" width="6.28571428571429" customWidth="1"/>
    <col min="20" max="20" width="8.57142857142857" customWidth="1"/>
    <col min="21" max="21" width="5.71428571428571" customWidth="1"/>
    <col min="22" max="22" width="8.57142857142857" customWidth="1"/>
    <col min="23" max="23" width="6.28571428571429" customWidth="1"/>
    <col min="24" max="24" width="9" customWidth="1"/>
    <col min="25" max="25" width="6.42857142857143" customWidth="1"/>
    <col min="26" max="16384" width="9.14285714285714"/>
  </cols>
  <sheetData>
    <row r="1" ht="23.25" spans="1:30">
      <c r="A1" t="s">
        <v>0</v>
      </c>
      <c r="B1" s="3" t="s">
        <v>110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1"/>
      <c r="AA1" s="41"/>
      <c r="AB1" s="41"/>
      <c r="AC1" s="41"/>
      <c r="AD1" s="42"/>
    </row>
    <row r="2" ht="23.25" spans="2:30">
      <c r="B2" s="3" t="s">
        <v>123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1"/>
      <c r="AA2" s="41"/>
      <c r="AB2" s="41"/>
      <c r="AC2" s="41"/>
      <c r="AD2" s="42"/>
    </row>
    <row r="3" ht="38.25" customHeight="1" spans="1:25">
      <c r="A3" s="92" t="s">
        <v>2</v>
      </c>
      <c r="B3" s="93" t="s">
        <v>82</v>
      </c>
      <c r="C3" s="94" t="s">
        <v>3</v>
      </c>
      <c r="D3" s="8" t="s">
        <v>4</v>
      </c>
      <c r="E3" s="8"/>
      <c r="F3" s="8"/>
      <c r="G3" s="8"/>
      <c r="H3" s="8" t="s">
        <v>5</v>
      </c>
      <c r="I3" s="8"/>
      <c r="J3" s="8"/>
      <c r="K3" s="8"/>
      <c r="L3" s="8" t="s">
        <v>6</v>
      </c>
      <c r="M3" s="8"/>
      <c r="N3" s="8" t="s">
        <v>7</v>
      </c>
      <c r="O3" s="8"/>
      <c r="P3" s="8"/>
      <c r="Q3" s="8"/>
      <c r="R3" s="8" t="s">
        <v>8</v>
      </c>
      <c r="S3" s="8"/>
      <c r="T3" s="8"/>
      <c r="U3" s="8"/>
      <c r="V3" s="104" t="s">
        <v>9</v>
      </c>
      <c r="W3" s="104"/>
      <c r="X3" s="104"/>
      <c r="Y3" s="104"/>
    </row>
    <row r="4" ht="75" customHeight="1" spans="2:25">
      <c r="B4" s="95"/>
      <c r="C4" s="96"/>
      <c r="D4" s="87" t="s">
        <v>124</v>
      </c>
      <c r="E4" s="87"/>
      <c r="F4" s="87" t="s">
        <v>125</v>
      </c>
      <c r="G4" s="87"/>
      <c r="H4" s="87" t="s">
        <v>126</v>
      </c>
      <c r="I4" s="87"/>
      <c r="J4" s="63" t="s">
        <v>127</v>
      </c>
      <c r="K4" s="63"/>
      <c r="L4" s="87" t="s">
        <v>128</v>
      </c>
      <c r="M4" s="87"/>
      <c r="N4" s="87" t="s">
        <v>129</v>
      </c>
      <c r="O4" s="87"/>
      <c r="P4" s="87" t="s">
        <v>130</v>
      </c>
      <c r="Q4" s="87"/>
      <c r="R4" s="87" t="s">
        <v>131</v>
      </c>
      <c r="S4" s="87"/>
      <c r="T4" s="87" t="s">
        <v>132</v>
      </c>
      <c r="U4" s="87"/>
      <c r="V4" s="87" t="s">
        <v>133</v>
      </c>
      <c r="W4" s="87"/>
      <c r="X4" s="87" t="s">
        <v>134</v>
      </c>
      <c r="Y4" s="87"/>
    </row>
    <row r="5" ht="45" customHeight="1" spans="2:25">
      <c r="B5" s="97"/>
      <c r="C5" s="98"/>
      <c r="D5" s="87" t="s">
        <v>19</v>
      </c>
      <c r="E5" s="87" t="s">
        <v>122</v>
      </c>
      <c r="F5" s="87" t="s">
        <v>19</v>
      </c>
      <c r="G5" s="87" t="s">
        <v>122</v>
      </c>
      <c r="H5" s="87" t="s">
        <v>19</v>
      </c>
      <c r="I5" s="87" t="s">
        <v>122</v>
      </c>
      <c r="J5" s="87" t="s">
        <v>19</v>
      </c>
      <c r="K5" s="87" t="s">
        <v>122</v>
      </c>
      <c r="L5" s="87" t="s">
        <v>19</v>
      </c>
      <c r="M5" s="87" t="s">
        <v>122</v>
      </c>
      <c r="N5" s="87" t="s">
        <v>19</v>
      </c>
      <c r="O5" s="87" t="s">
        <v>122</v>
      </c>
      <c r="P5" s="87" t="s">
        <v>19</v>
      </c>
      <c r="Q5" s="87" t="s">
        <v>122</v>
      </c>
      <c r="R5" s="87" t="s">
        <v>19</v>
      </c>
      <c r="S5" s="87" t="s">
        <v>122</v>
      </c>
      <c r="T5" s="87" t="s">
        <v>19</v>
      </c>
      <c r="U5" s="87" t="s">
        <v>122</v>
      </c>
      <c r="V5" s="87" t="s">
        <v>19</v>
      </c>
      <c r="W5" s="87" t="s">
        <v>122</v>
      </c>
      <c r="X5" s="87" t="s">
        <v>19</v>
      </c>
      <c r="Y5" s="87" t="s">
        <v>122</v>
      </c>
    </row>
    <row r="6" spans="1:25">
      <c r="A6" s="91">
        <v>1</v>
      </c>
      <c r="B6" s="66">
        <v>1</v>
      </c>
      <c r="C6" s="99" t="s">
        <v>21</v>
      </c>
      <c r="D6" s="50">
        <f>SUM(CALCULATION!AT1:AV1)</f>
        <v>43</v>
      </c>
      <c r="E6" s="50">
        <f t="shared" ref="E6:E37" si="0">D6/69*100</f>
        <v>62.3188405797101</v>
      </c>
      <c r="F6" s="50">
        <f>SUM(CALCULATION!AX1:AZ1)</f>
        <v>35</v>
      </c>
      <c r="G6" s="50">
        <f t="shared" ref="G6:G25" si="1">F6/57*100</f>
        <v>61.4035087719298</v>
      </c>
      <c r="H6" s="50">
        <f>SUM(CALCULATION!BU1:BW1)</f>
        <v>50</v>
      </c>
      <c r="I6" s="50">
        <f t="shared" ref="I6:I37" si="2">H6/76*100</f>
        <v>65.7894736842105</v>
      </c>
      <c r="J6" s="50">
        <f>SUM(CALCULATION!BP1:BS1)</f>
        <v>10</v>
      </c>
      <c r="K6" s="50">
        <f t="shared" ref="K6:K45" si="3">J6/14*100</f>
        <v>71.4285714285714</v>
      </c>
      <c r="L6" s="50">
        <f>SUM(CALCULATION!R1:T1)</f>
        <v>59</v>
      </c>
      <c r="M6" s="50">
        <f t="shared" ref="M6:M37" si="4">L6/89*100</f>
        <v>66.2921348314607</v>
      </c>
      <c r="N6" s="50">
        <f>SUM(CALCULATION!BH1:BJ1)</f>
        <v>64</v>
      </c>
      <c r="O6" s="50">
        <f t="shared" ref="O6:O37" si="5">N6/89*100</f>
        <v>71.9101123595506</v>
      </c>
      <c r="P6" s="50">
        <f>SUM(CALCULATION!BL1:BN1)</f>
        <v>15</v>
      </c>
      <c r="Q6" s="50">
        <f t="shared" ref="Q6:Q45" si="6">P6/23*100</f>
        <v>65.2173913043478</v>
      </c>
      <c r="R6" s="50">
        <f>SUM(CALCULATION!AE1:AG1)</f>
        <v>51</v>
      </c>
      <c r="S6" s="50">
        <f t="shared" ref="S6:S37" si="7">R6/88*100</f>
        <v>57.9545454545455</v>
      </c>
      <c r="T6" s="50">
        <f>SUM(CALCULATION!AI1:AO1)</f>
        <v>10</v>
      </c>
      <c r="U6" s="50">
        <f t="shared" ref="U6:U37" si="8">T6/15*100</f>
        <v>66.6666666666667</v>
      </c>
      <c r="V6" s="50">
        <f>SUM(CALCULATION!V1:X1)</f>
        <v>56</v>
      </c>
      <c r="W6" s="50">
        <f t="shared" ref="W6:W37" si="9">V6/97*100</f>
        <v>57.7319587628866</v>
      </c>
      <c r="X6" s="50">
        <f>SUM(CALCULATION!Z1:AC1)</f>
        <v>6</v>
      </c>
      <c r="Y6" s="105">
        <f t="shared" ref="Y6:Y25" si="10">X6/8*100</f>
        <v>75</v>
      </c>
    </row>
    <row r="7" ht="15.75" customHeight="1" spans="1:25">
      <c r="A7" s="91">
        <v>2</v>
      </c>
      <c r="B7" s="66">
        <v>2</v>
      </c>
      <c r="C7" s="100" t="s">
        <v>22</v>
      </c>
      <c r="D7" s="50">
        <f>SUM(CALCULATION!AT2:AV2)</f>
        <v>59</v>
      </c>
      <c r="E7" s="50">
        <f t="shared" si="0"/>
        <v>85.5072463768116</v>
      </c>
      <c r="F7" s="50">
        <f>SUM(CALCULATION!AX2:AZ2)</f>
        <v>52</v>
      </c>
      <c r="G7" s="50">
        <f t="shared" si="1"/>
        <v>91.2280701754386</v>
      </c>
      <c r="H7" s="50">
        <f>SUM(CALCULATION!BU2:BW2)</f>
        <v>65</v>
      </c>
      <c r="I7" s="50">
        <f t="shared" si="2"/>
        <v>85.5263157894737</v>
      </c>
      <c r="J7" s="50">
        <f>SUM(CALCULATION!BP2:BS2)</f>
        <v>12</v>
      </c>
      <c r="K7" s="50">
        <f t="shared" si="3"/>
        <v>85.7142857142857</v>
      </c>
      <c r="L7" s="50">
        <f>SUM(CALCULATION!R2:T2)</f>
        <v>76</v>
      </c>
      <c r="M7" s="50">
        <f t="shared" si="4"/>
        <v>85.3932584269663</v>
      </c>
      <c r="N7" s="50">
        <f>SUM(CALCULATION!BH2:BJ2)</f>
        <v>84</v>
      </c>
      <c r="O7" s="50">
        <f t="shared" si="5"/>
        <v>94.3820224719101</v>
      </c>
      <c r="P7" s="50">
        <f>SUM(CALCULATION!BL2:BN2)</f>
        <v>21</v>
      </c>
      <c r="Q7" s="50">
        <f t="shared" si="6"/>
        <v>91.304347826087</v>
      </c>
      <c r="R7" s="50">
        <f>SUM(CALCULATION!AE2:AG2)</f>
        <v>70</v>
      </c>
      <c r="S7" s="50">
        <f t="shared" si="7"/>
        <v>79.5454545454545</v>
      </c>
      <c r="T7" s="50">
        <f>SUM(CALCULATION!AI2:AO2)</f>
        <v>14</v>
      </c>
      <c r="U7" s="50">
        <f t="shared" si="8"/>
        <v>93.3333333333333</v>
      </c>
      <c r="V7" s="50">
        <f>SUM(CALCULATION!V2:X2)</f>
        <v>79</v>
      </c>
      <c r="W7" s="50">
        <f t="shared" si="9"/>
        <v>81.4432989690722</v>
      </c>
      <c r="X7" s="50">
        <f>SUM(CALCULATION!Z2:AC2)</f>
        <v>7</v>
      </c>
      <c r="Y7" s="105">
        <f t="shared" si="10"/>
        <v>87.5</v>
      </c>
    </row>
    <row r="8" spans="1:25">
      <c r="A8" s="91">
        <v>3</v>
      </c>
      <c r="B8" s="66">
        <v>3</v>
      </c>
      <c r="C8" s="99" t="s">
        <v>23</v>
      </c>
      <c r="D8" s="50">
        <f>SUM(CALCULATION!AT3:AV3)</f>
        <v>62</v>
      </c>
      <c r="E8" s="50">
        <f t="shared" si="0"/>
        <v>89.8550724637681</v>
      </c>
      <c r="F8" s="50">
        <f>SUM(CALCULATION!AX3:AZ3)</f>
        <v>53</v>
      </c>
      <c r="G8" s="50">
        <f t="shared" si="1"/>
        <v>92.9824561403509</v>
      </c>
      <c r="H8" s="50">
        <f>SUM(CALCULATION!BU3:BW3)</f>
        <v>69</v>
      </c>
      <c r="I8" s="50">
        <f t="shared" si="2"/>
        <v>90.7894736842105</v>
      </c>
      <c r="J8" s="50">
        <f>SUM(CALCULATION!BP3:BS3)</f>
        <v>13</v>
      </c>
      <c r="K8" s="50">
        <f t="shared" si="3"/>
        <v>92.8571428571429</v>
      </c>
      <c r="L8" s="50">
        <f>SUM(CALCULATION!R3:T3)</f>
        <v>83</v>
      </c>
      <c r="M8" s="50">
        <f t="shared" si="4"/>
        <v>93.2584269662921</v>
      </c>
      <c r="N8" s="50">
        <f>SUM(CALCULATION!BH3:BJ3)</f>
        <v>80</v>
      </c>
      <c r="O8" s="50">
        <f t="shared" si="5"/>
        <v>89.8876404494382</v>
      </c>
      <c r="P8" s="50">
        <f>SUM(CALCULATION!BL3:BN3)</f>
        <v>23</v>
      </c>
      <c r="Q8" s="50">
        <f t="shared" si="6"/>
        <v>100</v>
      </c>
      <c r="R8" s="50">
        <f>SUM(CALCULATION!AE3:AG3)</f>
        <v>83</v>
      </c>
      <c r="S8" s="50">
        <f t="shared" si="7"/>
        <v>94.3181818181818</v>
      </c>
      <c r="T8" s="50">
        <f>SUM(CALCULATION!AI3:AO3)</f>
        <v>12</v>
      </c>
      <c r="U8" s="50">
        <f t="shared" si="8"/>
        <v>80</v>
      </c>
      <c r="V8" s="50">
        <f>SUM(CALCULATION!V3:X3)</f>
        <v>86</v>
      </c>
      <c r="W8" s="50">
        <f t="shared" si="9"/>
        <v>88.659793814433</v>
      </c>
      <c r="X8" s="50">
        <f>SUM(CALCULATION!Z3:AC3)</f>
        <v>7</v>
      </c>
      <c r="Y8" s="105">
        <f t="shared" si="10"/>
        <v>87.5</v>
      </c>
    </row>
    <row r="9" spans="1:25">
      <c r="A9" s="91">
        <v>4</v>
      </c>
      <c r="B9" s="66">
        <v>4</v>
      </c>
      <c r="C9" s="99" t="s">
        <v>24</v>
      </c>
      <c r="D9" s="50">
        <f>SUM(CALCULATION!AT4:AV4)</f>
        <v>61</v>
      </c>
      <c r="E9" s="50">
        <f t="shared" si="0"/>
        <v>88.4057971014493</v>
      </c>
      <c r="F9" s="50">
        <f>SUM(CALCULATION!AX4:AZ4)</f>
        <v>45</v>
      </c>
      <c r="G9" s="50">
        <f t="shared" si="1"/>
        <v>78.9473684210526</v>
      </c>
      <c r="H9" s="50">
        <f>SUM(CALCULATION!BU4:BW4)</f>
        <v>69</v>
      </c>
      <c r="I9" s="50">
        <f t="shared" si="2"/>
        <v>90.7894736842105</v>
      </c>
      <c r="J9" s="50">
        <f>SUM(CALCULATION!BP4:BS4)</f>
        <v>13</v>
      </c>
      <c r="K9" s="50">
        <f t="shared" si="3"/>
        <v>92.8571428571429</v>
      </c>
      <c r="L9" s="50">
        <f>SUM(CALCULATION!R4:T4)</f>
        <v>73</v>
      </c>
      <c r="M9" s="50">
        <f t="shared" si="4"/>
        <v>82.0224719101124</v>
      </c>
      <c r="N9" s="50">
        <f>SUM(CALCULATION!BH4:BJ4)</f>
        <v>77</v>
      </c>
      <c r="O9" s="50">
        <f t="shared" si="5"/>
        <v>86.5168539325843</v>
      </c>
      <c r="P9" s="50">
        <f>SUM(CALCULATION!BL4:BN4)</f>
        <v>23</v>
      </c>
      <c r="Q9" s="50">
        <f t="shared" si="6"/>
        <v>100</v>
      </c>
      <c r="R9" s="50">
        <f>SUM(CALCULATION!AE4:AG4)</f>
        <v>75</v>
      </c>
      <c r="S9" s="50">
        <f t="shared" si="7"/>
        <v>85.2272727272727</v>
      </c>
      <c r="T9" s="50">
        <f>SUM(CALCULATION!AI4:AO4)</f>
        <v>12</v>
      </c>
      <c r="U9" s="50">
        <f t="shared" si="8"/>
        <v>80</v>
      </c>
      <c r="V9" s="50">
        <f>SUM(CALCULATION!V4:X4)</f>
        <v>78</v>
      </c>
      <c r="W9" s="50">
        <f t="shared" si="9"/>
        <v>80.4123711340206</v>
      </c>
      <c r="X9" s="50">
        <f>SUM(CALCULATION!Z4:AC4)</f>
        <v>6</v>
      </c>
      <c r="Y9" s="105">
        <f t="shared" si="10"/>
        <v>75</v>
      </c>
    </row>
    <row r="10" spans="1:25">
      <c r="A10" s="91">
        <v>5</v>
      </c>
      <c r="B10" s="66">
        <v>5</v>
      </c>
      <c r="C10" s="99" t="s">
        <v>25</v>
      </c>
      <c r="D10" s="50">
        <f>SUM(CALCULATION!AT5:AV5)</f>
        <v>62</v>
      </c>
      <c r="E10" s="50">
        <f t="shared" si="0"/>
        <v>89.8550724637681</v>
      </c>
      <c r="F10" s="50">
        <f>SUM(CALCULATION!AX5:AZ5)</f>
        <v>49</v>
      </c>
      <c r="G10" s="50">
        <f t="shared" si="1"/>
        <v>85.9649122807018</v>
      </c>
      <c r="H10" s="50">
        <f>SUM(CALCULATION!BU5:BW5)</f>
        <v>71</v>
      </c>
      <c r="I10" s="50">
        <f t="shared" si="2"/>
        <v>93.4210526315789</v>
      </c>
      <c r="J10" s="50">
        <f>SUM(CALCULATION!BP5:BS5)</f>
        <v>13</v>
      </c>
      <c r="K10" s="50">
        <f t="shared" si="3"/>
        <v>92.8571428571429</v>
      </c>
      <c r="L10" s="50">
        <f>SUM(CALCULATION!R5:T5)</f>
        <v>80</v>
      </c>
      <c r="M10" s="50">
        <f t="shared" si="4"/>
        <v>89.8876404494382</v>
      </c>
      <c r="N10" s="50">
        <f>SUM(CALCULATION!BH5:BJ5)</f>
        <v>80</v>
      </c>
      <c r="O10" s="50">
        <f t="shared" si="5"/>
        <v>89.8876404494382</v>
      </c>
      <c r="P10" s="50">
        <f>SUM(CALCULATION!BL5:BN5)</f>
        <v>23</v>
      </c>
      <c r="Q10" s="50">
        <f t="shared" si="6"/>
        <v>100</v>
      </c>
      <c r="R10" s="50">
        <f>SUM(CALCULATION!AE5:AG5)</f>
        <v>81</v>
      </c>
      <c r="S10" s="50">
        <f t="shared" si="7"/>
        <v>92.0454545454545</v>
      </c>
      <c r="T10" s="50">
        <f>SUM(CALCULATION!AI5:AO5)</f>
        <v>11</v>
      </c>
      <c r="U10" s="50">
        <f t="shared" si="8"/>
        <v>73.3333333333333</v>
      </c>
      <c r="V10" s="50">
        <f>SUM(CALCULATION!V5:X5)</f>
        <v>89</v>
      </c>
      <c r="W10" s="50">
        <f t="shared" si="9"/>
        <v>91.7525773195876</v>
      </c>
      <c r="X10" s="50">
        <f>SUM(CALCULATION!Z5:AC5)</f>
        <v>6</v>
      </c>
      <c r="Y10" s="105">
        <f t="shared" si="10"/>
        <v>75</v>
      </c>
    </row>
    <row r="11" spans="1:25">
      <c r="A11" s="91">
        <v>6</v>
      </c>
      <c r="B11" s="66">
        <v>6</v>
      </c>
      <c r="C11" s="99" t="s">
        <v>26</v>
      </c>
      <c r="D11" s="50">
        <f>SUM(CALCULATION!AT6:AV6)</f>
        <v>63</v>
      </c>
      <c r="E11" s="50">
        <f t="shared" si="0"/>
        <v>91.304347826087</v>
      </c>
      <c r="F11" s="50">
        <f>SUM(CALCULATION!AX6:AZ6)</f>
        <v>49</v>
      </c>
      <c r="G11" s="50">
        <f t="shared" si="1"/>
        <v>85.9649122807018</v>
      </c>
      <c r="H11" s="50">
        <f>SUM(CALCULATION!BU6:BW6)</f>
        <v>73</v>
      </c>
      <c r="I11" s="50">
        <f t="shared" si="2"/>
        <v>96.0526315789474</v>
      </c>
      <c r="J11" s="50">
        <f>SUM(CALCULATION!BP6:BS6)</f>
        <v>14</v>
      </c>
      <c r="K11" s="50" t="s">
        <v>27</v>
      </c>
      <c r="L11" s="50">
        <f>SUM(CALCULATION!R6:T6)</f>
        <v>78</v>
      </c>
      <c r="M11" s="50">
        <f t="shared" si="4"/>
        <v>87.6404494382023</v>
      </c>
      <c r="N11" s="50">
        <f>SUM(CALCULATION!BH6:BJ6)</f>
        <v>83</v>
      </c>
      <c r="O11" s="50">
        <f t="shared" si="5"/>
        <v>93.2584269662921</v>
      </c>
      <c r="P11" s="50">
        <f>SUM(CALCULATION!BL6:BN6)</f>
        <v>21</v>
      </c>
      <c r="Q11" s="50">
        <f t="shared" si="6"/>
        <v>91.304347826087</v>
      </c>
      <c r="R11" s="50">
        <f>SUM(CALCULATION!AE6:AG6)</f>
        <v>80</v>
      </c>
      <c r="S11" s="50">
        <f t="shared" si="7"/>
        <v>90.9090909090909</v>
      </c>
      <c r="T11" s="50">
        <f>SUM(CALCULATION!AI6:AO6)</f>
        <v>15</v>
      </c>
      <c r="U11" s="50">
        <f t="shared" si="8"/>
        <v>100</v>
      </c>
      <c r="V11" s="50">
        <f>SUM(CALCULATION!V6:X6)</f>
        <v>82</v>
      </c>
      <c r="W11" s="50">
        <f t="shared" si="9"/>
        <v>84.5360824742268</v>
      </c>
      <c r="X11" s="50">
        <f>SUM(CALCULATION!Z6:AC6)</f>
        <v>6</v>
      </c>
      <c r="Y11" s="105">
        <f t="shared" si="10"/>
        <v>75</v>
      </c>
    </row>
    <row r="12" spans="1:25">
      <c r="A12" s="91">
        <v>7</v>
      </c>
      <c r="B12" s="66">
        <v>7</v>
      </c>
      <c r="C12" s="99" t="s">
        <v>28</v>
      </c>
      <c r="D12" s="50">
        <f>SUM(CALCULATION!AT7:AV7)</f>
        <v>65</v>
      </c>
      <c r="E12" s="50">
        <f t="shared" si="0"/>
        <v>94.2028985507246</v>
      </c>
      <c r="F12" s="50">
        <f>SUM(CALCULATION!AX7:AZ7)</f>
        <v>52</v>
      </c>
      <c r="G12" s="50">
        <f t="shared" si="1"/>
        <v>91.2280701754386</v>
      </c>
      <c r="H12" s="50">
        <f>SUM(CALCULATION!BU7:BW7)</f>
        <v>72</v>
      </c>
      <c r="I12" s="50">
        <f t="shared" si="2"/>
        <v>94.7368421052632</v>
      </c>
      <c r="J12" s="50">
        <f>SUM(CALCULATION!BP7:BS7)</f>
        <v>12</v>
      </c>
      <c r="K12" s="50">
        <f t="shared" si="3"/>
        <v>85.7142857142857</v>
      </c>
      <c r="L12" s="50">
        <f>SUM(CALCULATION!R7:T7)</f>
        <v>84</v>
      </c>
      <c r="M12" s="50">
        <f t="shared" si="4"/>
        <v>94.3820224719101</v>
      </c>
      <c r="N12" s="50">
        <f>SUM(CALCULATION!BH7:BJ7)</f>
        <v>86</v>
      </c>
      <c r="O12" s="50">
        <f t="shared" si="5"/>
        <v>96.6292134831461</v>
      </c>
      <c r="P12" s="50">
        <f>SUM(CALCULATION!BL7:BN7)</f>
        <v>23</v>
      </c>
      <c r="Q12" s="50">
        <f t="shared" si="6"/>
        <v>100</v>
      </c>
      <c r="R12" s="50">
        <f>SUM(CALCULATION!AE7:AG7)</f>
        <v>83</v>
      </c>
      <c r="S12" s="50">
        <f t="shared" si="7"/>
        <v>94.3181818181818</v>
      </c>
      <c r="T12" s="50">
        <f>SUM(CALCULATION!AI7:AO7)</f>
        <v>12</v>
      </c>
      <c r="U12" s="50">
        <f t="shared" si="8"/>
        <v>80</v>
      </c>
      <c r="V12" s="50">
        <f>SUM(CALCULATION!V7:X7)</f>
        <v>84</v>
      </c>
      <c r="W12" s="50">
        <f t="shared" si="9"/>
        <v>86.5979381443299</v>
      </c>
      <c r="X12" s="50">
        <f>SUM(CALCULATION!Z7:AC7)</f>
        <v>8</v>
      </c>
      <c r="Y12" s="105">
        <f t="shared" si="10"/>
        <v>100</v>
      </c>
    </row>
    <row r="13" spans="1:25">
      <c r="A13" s="91">
        <v>8</v>
      </c>
      <c r="B13" s="66">
        <v>8</v>
      </c>
      <c r="C13" s="99" t="s">
        <v>29</v>
      </c>
      <c r="D13" s="50">
        <f>SUM(CALCULATION!AT8:AV8)</f>
        <v>63</v>
      </c>
      <c r="E13" s="50">
        <f t="shared" si="0"/>
        <v>91.304347826087</v>
      </c>
      <c r="F13" s="50">
        <f>SUM(CALCULATION!AX8:AZ8)</f>
        <v>49</v>
      </c>
      <c r="G13" s="50">
        <f t="shared" si="1"/>
        <v>85.9649122807018</v>
      </c>
      <c r="H13" s="50">
        <f>SUM(CALCULATION!BU8:BW8)</f>
        <v>68</v>
      </c>
      <c r="I13" s="50">
        <f t="shared" si="2"/>
        <v>89.4736842105263</v>
      </c>
      <c r="J13" s="50">
        <f>SUM(CALCULATION!BP8:BS8)</f>
        <v>12</v>
      </c>
      <c r="K13" s="50">
        <f t="shared" si="3"/>
        <v>85.7142857142857</v>
      </c>
      <c r="L13" s="50">
        <f>SUM(CALCULATION!R8:T8)</f>
        <v>75</v>
      </c>
      <c r="M13" s="50">
        <f t="shared" si="4"/>
        <v>84.2696629213483</v>
      </c>
      <c r="N13" s="50">
        <f>SUM(CALCULATION!BH8:BJ8)</f>
        <v>83</v>
      </c>
      <c r="O13" s="50">
        <f t="shared" si="5"/>
        <v>93.2584269662921</v>
      </c>
      <c r="P13" s="50">
        <f>SUM(CALCULATION!BL8:BN8)</f>
        <v>17</v>
      </c>
      <c r="Q13" s="50">
        <f t="shared" si="6"/>
        <v>73.9130434782609</v>
      </c>
      <c r="R13" s="50">
        <f>SUM(CALCULATION!AE8:AG8)</f>
        <v>76</v>
      </c>
      <c r="S13" s="50">
        <f t="shared" si="7"/>
        <v>86.3636363636364</v>
      </c>
      <c r="T13" s="50">
        <f>SUM(CALCULATION!AI8:AO8)</f>
        <v>14</v>
      </c>
      <c r="U13" s="50">
        <f t="shared" si="8"/>
        <v>93.3333333333333</v>
      </c>
      <c r="V13" s="50">
        <f>SUM(CALCULATION!V8:X8)</f>
        <v>81</v>
      </c>
      <c r="W13" s="50">
        <f t="shared" si="9"/>
        <v>83.5051546391753</v>
      </c>
      <c r="X13" s="50">
        <f>SUM(CALCULATION!Z8:AC8)</f>
        <v>7</v>
      </c>
      <c r="Y13" s="105">
        <f t="shared" si="10"/>
        <v>87.5</v>
      </c>
    </row>
    <row r="14" spans="1:25">
      <c r="A14" s="91">
        <v>9</v>
      </c>
      <c r="B14" s="66">
        <v>9</v>
      </c>
      <c r="C14" s="99" t="s">
        <v>30</v>
      </c>
      <c r="D14" s="50">
        <f>SUM(CALCULATION!AT9:AV9)</f>
        <v>65</v>
      </c>
      <c r="E14" s="50">
        <f t="shared" si="0"/>
        <v>94.2028985507246</v>
      </c>
      <c r="F14" s="50">
        <f>SUM(CALCULATION!AX9:AZ9)</f>
        <v>50</v>
      </c>
      <c r="G14" s="50">
        <f t="shared" si="1"/>
        <v>87.719298245614</v>
      </c>
      <c r="H14" s="50">
        <f>SUM(CALCULATION!BU9:BW9)</f>
        <v>70</v>
      </c>
      <c r="I14" s="50">
        <f t="shared" si="2"/>
        <v>92.1052631578947</v>
      </c>
      <c r="J14" s="50">
        <f>SUM(CALCULATION!BP9:BS9)</f>
        <v>11</v>
      </c>
      <c r="K14" s="50">
        <f t="shared" si="3"/>
        <v>78.5714285714286</v>
      </c>
      <c r="L14" s="50">
        <f>SUM(CALCULATION!R9:T9)</f>
        <v>79</v>
      </c>
      <c r="M14" s="50">
        <f t="shared" si="4"/>
        <v>88.7640449438202</v>
      </c>
      <c r="N14" s="50">
        <f>SUM(CALCULATION!BH9:BJ9)</f>
        <v>84</v>
      </c>
      <c r="O14" s="50">
        <f t="shared" si="5"/>
        <v>94.3820224719101</v>
      </c>
      <c r="P14" s="50">
        <f>SUM(CALCULATION!BL9:BN9)</f>
        <v>21</v>
      </c>
      <c r="Q14" s="50">
        <f t="shared" si="6"/>
        <v>91.304347826087</v>
      </c>
      <c r="R14" s="50">
        <f>SUM(CALCULATION!AE9:AG9)</f>
        <v>78</v>
      </c>
      <c r="S14" s="50">
        <f t="shared" si="7"/>
        <v>88.6363636363636</v>
      </c>
      <c r="T14" s="50">
        <f>SUM(CALCULATION!AI9:AO9)</f>
        <v>11</v>
      </c>
      <c r="U14" s="50">
        <f t="shared" si="8"/>
        <v>73.3333333333333</v>
      </c>
      <c r="V14" s="50">
        <f>SUM(CALCULATION!V9:X9)</f>
        <v>85</v>
      </c>
      <c r="W14" s="50">
        <f t="shared" si="9"/>
        <v>87.6288659793814</v>
      </c>
      <c r="X14" s="50">
        <f>SUM(CALCULATION!Z9:AC9)</f>
        <v>8</v>
      </c>
      <c r="Y14" s="105">
        <f t="shared" si="10"/>
        <v>100</v>
      </c>
    </row>
    <row r="15" spans="1:25">
      <c r="A15" s="91">
        <v>10</v>
      </c>
      <c r="B15" s="66">
        <v>10</v>
      </c>
      <c r="C15" s="99" t="s">
        <v>31</v>
      </c>
      <c r="D15" s="50">
        <f>SUM(CALCULATION!AT10:AV10)</f>
        <v>54</v>
      </c>
      <c r="E15" s="50">
        <f t="shared" si="0"/>
        <v>78.2608695652174</v>
      </c>
      <c r="F15" s="50">
        <f>SUM(CALCULATION!AX10:AZ10)</f>
        <v>52</v>
      </c>
      <c r="G15" s="50">
        <f t="shared" si="1"/>
        <v>91.2280701754386</v>
      </c>
      <c r="H15" s="50">
        <f>SUM(CALCULATION!BU10:BW10)</f>
        <v>67</v>
      </c>
      <c r="I15" s="50">
        <f t="shared" si="2"/>
        <v>88.1578947368421</v>
      </c>
      <c r="J15" s="50">
        <f>SUM(CALCULATION!BP10:BS10)</f>
        <v>12</v>
      </c>
      <c r="K15" s="50">
        <f t="shared" si="3"/>
        <v>85.7142857142857</v>
      </c>
      <c r="L15" s="50">
        <f>SUM(CALCULATION!R10:T10)</f>
        <v>70</v>
      </c>
      <c r="M15" s="50">
        <f t="shared" si="4"/>
        <v>78.6516853932584</v>
      </c>
      <c r="N15" s="50">
        <f>SUM(CALCULATION!BH10:BJ10)</f>
        <v>77</v>
      </c>
      <c r="O15" s="50">
        <f t="shared" si="5"/>
        <v>86.5168539325843</v>
      </c>
      <c r="P15" s="50">
        <f>SUM(CALCULATION!BL10:BN10)</f>
        <v>21</v>
      </c>
      <c r="Q15" s="50">
        <f t="shared" si="6"/>
        <v>91.304347826087</v>
      </c>
      <c r="R15" s="50">
        <f>SUM(CALCULATION!AE10:AG10)</f>
        <v>71</v>
      </c>
      <c r="S15" s="50">
        <f t="shared" si="7"/>
        <v>80.6818181818182</v>
      </c>
      <c r="T15" s="50">
        <f>SUM(CALCULATION!AI10:AO10)</f>
        <v>12</v>
      </c>
      <c r="U15" s="50">
        <f t="shared" si="8"/>
        <v>80</v>
      </c>
      <c r="V15" s="50">
        <f>SUM(CALCULATION!V10:X10)</f>
        <v>69</v>
      </c>
      <c r="W15" s="50">
        <f t="shared" si="9"/>
        <v>71.1340206185567</v>
      </c>
      <c r="X15" s="50">
        <f>SUM(CALCULATION!Z10:AC10)</f>
        <v>7</v>
      </c>
      <c r="Y15" s="105">
        <f t="shared" si="10"/>
        <v>87.5</v>
      </c>
    </row>
    <row r="16" spans="1:25">
      <c r="A16" s="91">
        <v>11</v>
      </c>
      <c r="B16" s="66">
        <v>11</v>
      </c>
      <c r="C16" s="99" t="s">
        <v>32</v>
      </c>
      <c r="D16" s="50">
        <f>SUM(CALCULATION!AT11:AV11)</f>
        <v>55</v>
      </c>
      <c r="E16" s="50">
        <f t="shared" si="0"/>
        <v>79.7101449275362</v>
      </c>
      <c r="F16" s="50">
        <f>SUM(CALCULATION!AX11:AZ11)</f>
        <v>41</v>
      </c>
      <c r="G16" s="50">
        <f t="shared" si="1"/>
        <v>71.9298245614035</v>
      </c>
      <c r="H16" s="50">
        <f>SUM(CALCULATION!BU11:BW11)</f>
        <v>63</v>
      </c>
      <c r="I16" s="50">
        <f t="shared" si="2"/>
        <v>82.8947368421053</v>
      </c>
      <c r="J16" s="50">
        <f>SUM(CALCULATION!BP11:BS11)</f>
        <v>12</v>
      </c>
      <c r="K16" s="50">
        <f t="shared" si="3"/>
        <v>85.7142857142857</v>
      </c>
      <c r="L16" s="50">
        <f>SUM(CALCULATION!R11:T11)</f>
        <v>67</v>
      </c>
      <c r="M16" s="50">
        <f t="shared" si="4"/>
        <v>75.2808988764045</v>
      </c>
      <c r="N16" s="50">
        <f>SUM(CALCULATION!BH11:BJ11)</f>
        <v>78</v>
      </c>
      <c r="O16" s="50">
        <f t="shared" si="5"/>
        <v>87.6404494382023</v>
      </c>
      <c r="P16" s="50">
        <f>SUM(CALCULATION!BL11:BN11)</f>
        <v>21</v>
      </c>
      <c r="Q16" s="50">
        <f t="shared" si="6"/>
        <v>91.304347826087</v>
      </c>
      <c r="R16" s="50">
        <f>SUM(CALCULATION!AE11:AG11)</f>
        <v>71</v>
      </c>
      <c r="S16" s="50">
        <f t="shared" si="7"/>
        <v>80.6818181818182</v>
      </c>
      <c r="T16" s="50">
        <f>SUM(CALCULATION!AI11:AO11)</f>
        <v>10</v>
      </c>
      <c r="U16" s="50">
        <f t="shared" si="8"/>
        <v>66.6666666666667</v>
      </c>
      <c r="V16" s="50">
        <f>SUM(CALCULATION!V11:X11)</f>
        <v>72</v>
      </c>
      <c r="W16" s="50">
        <f t="shared" si="9"/>
        <v>74.2268041237113</v>
      </c>
      <c r="X16" s="50">
        <f>SUM(CALCULATION!Z11:AC11)</f>
        <v>6</v>
      </c>
      <c r="Y16" s="105">
        <f t="shared" si="10"/>
        <v>75</v>
      </c>
    </row>
    <row r="17" spans="1:25">
      <c r="A17" s="91">
        <v>12</v>
      </c>
      <c r="B17" s="66">
        <v>12</v>
      </c>
      <c r="C17" s="99" t="s">
        <v>33</v>
      </c>
      <c r="D17" s="50">
        <f>SUM(CALCULATION!AT12:AV12)</f>
        <v>53</v>
      </c>
      <c r="E17" s="50">
        <f t="shared" si="0"/>
        <v>76.8115942028985</v>
      </c>
      <c r="F17" s="50">
        <f>SUM(CALCULATION!AX12:AZ12)</f>
        <v>43</v>
      </c>
      <c r="G17" s="50">
        <f t="shared" si="1"/>
        <v>75.4385964912281</v>
      </c>
      <c r="H17" s="50">
        <f>SUM(CALCULATION!BU12:BW12)</f>
        <v>64</v>
      </c>
      <c r="I17" s="50">
        <f t="shared" si="2"/>
        <v>84.2105263157895</v>
      </c>
      <c r="J17" s="50">
        <f>SUM(CALCULATION!BP12:BS12)</f>
        <v>14</v>
      </c>
      <c r="K17" s="50">
        <f t="shared" si="3"/>
        <v>100</v>
      </c>
      <c r="L17" s="50">
        <f>SUM(CALCULATION!R12:T12)</f>
        <v>76</v>
      </c>
      <c r="M17" s="50">
        <f t="shared" si="4"/>
        <v>85.3932584269663</v>
      </c>
      <c r="N17" s="50">
        <f>SUM(CALCULATION!BH12:BJ12)</f>
        <v>74</v>
      </c>
      <c r="O17" s="50">
        <f t="shared" si="5"/>
        <v>83.1460674157303</v>
      </c>
      <c r="P17" s="50">
        <f>SUM(CALCULATION!BL12:BN12)</f>
        <v>20</v>
      </c>
      <c r="Q17" s="50">
        <f t="shared" si="6"/>
        <v>86.9565217391304</v>
      </c>
      <c r="R17" s="50">
        <f>SUM(CALCULATION!AE12:AG12)</f>
        <v>70</v>
      </c>
      <c r="S17" s="50">
        <f t="shared" si="7"/>
        <v>79.5454545454545</v>
      </c>
      <c r="T17" s="50">
        <f>SUM(CALCULATION!AI12:AO12)</f>
        <v>9</v>
      </c>
      <c r="U17" s="50">
        <f t="shared" si="8"/>
        <v>60</v>
      </c>
      <c r="V17" s="50">
        <f>SUM(CALCULATION!V12:X12)</f>
        <v>74</v>
      </c>
      <c r="W17" s="50">
        <f t="shared" si="9"/>
        <v>76.2886597938144</v>
      </c>
      <c r="X17" s="50">
        <f>SUM(CALCULATION!Z12:AC12)</f>
        <v>8</v>
      </c>
      <c r="Y17" s="105">
        <f t="shared" si="10"/>
        <v>100</v>
      </c>
    </row>
    <row r="18" spans="1:25">
      <c r="A18" s="91">
        <v>13</v>
      </c>
      <c r="B18" s="66">
        <v>13</v>
      </c>
      <c r="C18" s="99" t="s">
        <v>34</v>
      </c>
      <c r="D18" s="50">
        <f>SUM(CALCULATION!AT13:AV13)</f>
        <v>53</v>
      </c>
      <c r="E18" s="50">
        <f t="shared" si="0"/>
        <v>76.8115942028985</v>
      </c>
      <c r="F18" s="50">
        <f>SUM(CALCULATION!AX13:AZ13)</f>
        <v>42</v>
      </c>
      <c r="G18" s="50">
        <f t="shared" si="1"/>
        <v>73.6842105263158</v>
      </c>
      <c r="H18" s="50">
        <f>SUM(CALCULATION!BU13:BW13)</f>
        <v>67</v>
      </c>
      <c r="I18" s="50">
        <f t="shared" si="2"/>
        <v>88.1578947368421</v>
      </c>
      <c r="J18" s="50">
        <f>SUM(CALCULATION!BP13:BS13)</f>
        <v>14</v>
      </c>
      <c r="K18" s="50">
        <f t="shared" si="3"/>
        <v>100</v>
      </c>
      <c r="L18" s="50">
        <f>SUM(CALCULATION!R13:T13)</f>
        <v>63</v>
      </c>
      <c r="M18" s="50">
        <f t="shared" si="4"/>
        <v>70.7865168539326</v>
      </c>
      <c r="N18" s="50">
        <f>SUM(CALCULATION!BH13:BJ13)</f>
        <v>77</v>
      </c>
      <c r="O18" s="50">
        <f t="shared" si="5"/>
        <v>86.5168539325843</v>
      </c>
      <c r="P18" s="50">
        <f>SUM(CALCULATION!BL13:BN13)</f>
        <v>19</v>
      </c>
      <c r="Q18" s="50">
        <f t="shared" si="6"/>
        <v>82.6086956521739</v>
      </c>
      <c r="R18" s="50">
        <f>SUM(CALCULATION!AE13:AG13)</f>
        <v>67</v>
      </c>
      <c r="S18" s="50">
        <f t="shared" si="7"/>
        <v>76.1363636363636</v>
      </c>
      <c r="T18" s="50">
        <f>SUM(CALCULATION!AI13:AO13)</f>
        <v>14</v>
      </c>
      <c r="U18" s="50">
        <f t="shared" si="8"/>
        <v>93.3333333333333</v>
      </c>
      <c r="V18" s="50">
        <f>SUM(CALCULATION!V13:X13)</f>
        <v>72</v>
      </c>
      <c r="W18" s="50">
        <f t="shared" si="9"/>
        <v>74.2268041237113</v>
      </c>
      <c r="X18" s="50">
        <f>SUM(CALCULATION!Z13:AC13)</f>
        <v>7</v>
      </c>
      <c r="Y18" s="105">
        <f t="shared" si="10"/>
        <v>87.5</v>
      </c>
    </row>
    <row r="19" spans="1:25">
      <c r="A19" s="91">
        <v>14</v>
      </c>
      <c r="B19" s="66">
        <v>14</v>
      </c>
      <c r="C19" s="99" t="s">
        <v>35</v>
      </c>
      <c r="D19" s="50">
        <f>SUM(CALCULATION!AT14:AV14)</f>
        <v>61</v>
      </c>
      <c r="E19" s="50">
        <f t="shared" si="0"/>
        <v>88.4057971014493</v>
      </c>
      <c r="F19" s="50">
        <f>SUM(CALCULATION!AX14:AZ14)</f>
        <v>50</v>
      </c>
      <c r="G19" s="50">
        <f t="shared" si="1"/>
        <v>87.719298245614</v>
      </c>
      <c r="H19" s="50">
        <f>SUM(CALCULATION!BU14:BW14)</f>
        <v>65</v>
      </c>
      <c r="I19" s="50">
        <f t="shared" si="2"/>
        <v>85.5263157894737</v>
      </c>
      <c r="J19" s="50">
        <f>SUM(CALCULATION!BP14:BS14)</f>
        <v>13</v>
      </c>
      <c r="K19" s="50">
        <f t="shared" si="3"/>
        <v>92.8571428571429</v>
      </c>
      <c r="L19" s="50">
        <f>SUM(CALCULATION!R14:T14)</f>
        <v>75</v>
      </c>
      <c r="M19" s="50">
        <f t="shared" si="4"/>
        <v>84.2696629213483</v>
      </c>
      <c r="N19" s="50">
        <f>SUM(CALCULATION!BH14:BJ14)</f>
        <v>78</v>
      </c>
      <c r="O19" s="50">
        <f t="shared" si="5"/>
        <v>87.6404494382023</v>
      </c>
      <c r="P19" s="50">
        <f>SUM(CALCULATION!BL14:BN14)</f>
        <v>20</v>
      </c>
      <c r="Q19" s="50">
        <f t="shared" si="6"/>
        <v>86.9565217391304</v>
      </c>
      <c r="R19" s="50">
        <f>SUM(CALCULATION!AE14:AG14)</f>
        <v>72</v>
      </c>
      <c r="S19" s="50">
        <f t="shared" si="7"/>
        <v>81.8181818181818</v>
      </c>
      <c r="T19" s="50">
        <f>SUM(CALCULATION!AI14:AO14)</f>
        <v>13</v>
      </c>
      <c r="U19" s="50">
        <f t="shared" si="8"/>
        <v>86.6666666666667</v>
      </c>
      <c r="V19" s="50">
        <f>SUM(CALCULATION!V14:X14)</f>
        <v>87</v>
      </c>
      <c r="W19" s="50">
        <f t="shared" si="9"/>
        <v>89.6907216494845</v>
      </c>
      <c r="X19" s="50">
        <f>SUM(CALCULATION!Z14:AC14)</f>
        <v>7</v>
      </c>
      <c r="Y19" s="105">
        <f t="shared" si="10"/>
        <v>87.5</v>
      </c>
    </row>
    <row r="20" spans="1:25">
      <c r="A20" s="91">
        <v>15</v>
      </c>
      <c r="B20" s="66">
        <v>15</v>
      </c>
      <c r="C20" s="99" t="s">
        <v>36</v>
      </c>
      <c r="D20" s="50">
        <f>SUM(CALCULATION!AT15:AV15)</f>
        <v>62</v>
      </c>
      <c r="E20" s="50">
        <f t="shared" si="0"/>
        <v>89.8550724637681</v>
      </c>
      <c r="F20" s="50">
        <f>SUM(CALCULATION!AX15:AZ15)</f>
        <v>50</v>
      </c>
      <c r="G20" s="50">
        <f t="shared" si="1"/>
        <v>87.719298245614</v>
      </c>
      <c r="H20" s="50">
        <f>SUM(CALCULATION!BU15:BW15)</f>
        <v>65</v>
      </c>
      <c r="I20" s="50">
        <f t="shared" si="2"/>
        <v>85.5263157894737</v>
      </c>
      <c r="J20" s="50">
        <f>SUM(CALCULATION!BP15:BS15)</f>
        <v>13</v>
      </c>
      <c r="K20" s="50">
        <f t="shared" si="3"/>
        <v>92.8571428571429</v>
      </c>
      <c r="L20" s="50">
        <f>SUM(CALCULATION!R15:T15)</f>
        <v>76</v>
      </c>
      <c r="M20" s="50">
        <f t="shared" si="4"/>
        <v>85.3932584269663</v>
      </c>
      <c r="N20" s="50">
        <f>SUM(CALCULATION!BH15:BJ15)</f>
        <v>80</v>
      </c>
      <c r="O20" s="50">
        <f t="shared" si="5"/>
        <v>89.8876404494382</v>
      </c>
      <c r="P20" s="50">
        <f>SUM(CALCULATION!BL15:BN15)</f>
        <v>21</v>
      </c>
      <c r="Q20" s="50">
        <f t="shared" si="6"/>
        <v>91.304347826087</v>
      </c>
      <c r="R20" s="50">
        <f>SUM(CALCULATION!AE15:AG15)</f>
        <v>76</v>
      </c>
      <c r="S20" s="50">
        <f t="shared" si="7"/>
        <v>86.3636363636364</v>
      </c>
      <c r="T20" s="50">
        <f>SUM(CALCULATION!AI15:AO15)</f>
        <v>12</v>
      </c>
      <c r="U20" s="50">
        <f t="shared" si="8"/>
        <v>80</v>
      </c>
      <c r="V20" s="50">
        <f>SUM(CALCULATION!V15:X15)</f>
        <v>83</v>
      </c>
      <c r="W20" s="50">
        <f t="shared" si="9"/>
        <v>85.5670103092783</v>
      </c>
      <c r="X20" s="50">
        <f>SUM(CALCULATION!Z15:AC15)</f>
        <v>7</v>
      </c>
      <c r="Y20" s="105">
        <f t="shared" si="10"/>
        <v>87.5</v>
      </c>
    </row>
    <row r="21" spans="1:25">
      <c r="A21" s="91">
        <v>16</v>
      </c>
      <c r="B21" s="66">
        <v>16</v>
      </c>
      <c r="C21" s="99" t="s">
        <v>37</v>
      </c>
      <c r="D21" s="50">
        <f>SUM(CALCULATION!AT16:AV16)</f>
        <v>59</v>
      </c>
      <c r="E21" s="50">
        <f t="shared" si="0"/>
        <v>85.5072463768116</v>
      </c>
      <c r="F21" s="50">
        <f>SUM(CALCULATION!AX16:AZ16)</f>
        <v>53</v>
      </c>
      <c r="G21" s="50">
        <f t="shared" si="1"/>
        <v>92.9824561403509</v>
      </c>
      <c r="H21" s="50">
        <f>SUM(CALCULATION!BU16:BW16)</f>
        <v>66</v>
      </c>
      <c r="I21" s="50">
        <f t="shared" si="2"/>
        <v>86.8421052631579</v>
      </c>
      <c r="J21" s="50">
        <f>SUM(CALCULATION!BP16:BS16)</f>
        <v>13</v>
      </c>
      <c r="K21" s="50">
        <f t="shared" si="3"/>
        <v>92.8571428571429</v>
      </c>
      <c r="L21" s="50">
        <f>SUM(CALCULATION!R16:T16)</f>
        <v>74</v>
      </c>
      <c r="M21" s="50">
        <f t="shared" si="4"/>
        <v>83.1460674157303</v>
      </c>
      <c r="N21" s="50">
        <f>SUM(CALCULATION!BH16:BJ16)</f>
        <v>82</v>
      </c>
      <c r="O21" s="50">
        <f t="shared" si="5"/>
        <v>92.1348314606742</v>
      </c>
      <c r="P21" s="50">
        <f>SUM(CALCULATION!BL16:BN16)</f>
        <v>21</v>
      </c>
      <c r="Q21" s="50">
        <f t="shared" si="6"/>
        <v>91.304347826087</v>
      </c>
      <c r="R21" s="50">
        <f>SUM(CALCULATION!AE16:AG16)</f>
        <v>76</v>
      </c>
      <c r="S21" s="50">
        <f t="shared" si="7"/>
        <v>86.3636363636364</v>
      </c>
      <c r="T21" s="50">
        <f>SUM(CALCULATION!AI16:AO16)</f>
        <v>11</v>
      </c>
      <c r="U21" s="50">
        <f t="shared" si="8"/>
        <v>73.3333333333333</v>
      </c>
      <c r="V21" s="50">
        <f>SUM(CALCULATION!V16:X16)</f>
        <v>79</v>
      </c>
      <c r="W21" s="50">
        <f t="shared" si="9"/>
        <v>81.4432989690722</v>
      </c>
      <c r="X21" s="50">
        <f>SUM(CALCULATION!Z16:AC16)</f>
        <v>6</v>
      </c>
      <c r="Y21" s="105">
        <f t="shared" si="10"/>
        <v>75</v>
      </c>
    </row>
    <row r="22" spans="1:25">
      <c r="A22" s="91">
        <v>17</v>
      </c>
      <c r="B22" s="66">
        <v>17</v>
      </c>
      <c r="C22" s="99" t="s">
        <v>38</v>
      </c>
      <c r="D22" s="50">
        <f>SUM(CALCULATION!AT17:AV17)</f>
        <v>42</v>
      </c>
      <c r="E22" s="50">
        <f t="shared" si="0"/>
        <v>60.8695652173913</v>
      </c>
      <c r="F22" s="50">
        <f>SUM(CALCULATION!AX17:AZ17)</f>
        <v>37</v>
      </c>
      <c r="G22" s="50">
        <f t="shared" si="1"/>
        <v>64.9122807017544</v>
      </c>
      <c r="H22" s="50">
        <f>SUM(CALCULATION!BU17:BW17)</f>
        <v>58</v>
      </c>
      <c r="I22" s="50">
        <f t="shared" si="2"/>
        <v>76.3157894736842</v>
      </c>
      <c r="J22" s="50">
        <f>SUM(CALCULATION!BP17:BS17)</f>
        <v>13</v>
      </c>
      <c r="K22" s="50">
        <f t="shared" si="3"/>
        <v>92.8571428571429</v>
      </c>
      <c r="L22" s="50">
        <f>SUM(CALCULATION!R17:T17)</f>
        <v>67</v>
      </c>
      <c r="M22" s="50">
        <f t="shared" si="4"/>
        <v>75.2808988764045</v>
      </c>
      <c r="N22" s="50">
        <f>SUM(CALCULATION!BH17:BJ17)</f>
        <v>61</v>
      </c>
      <c r="O22" s="50">
        <f t="shared" si="5"/>
        <v>68.5393258426966</v>
      </c>
      <c r="P22" s="50">
        <f>SUM(CALCULATION!BL17:BN17)</f>
        <v>19</v>
      </c>
      <c r="Q22" s="50">
        <f t="shared" si="6"/>
        <v>82.6086956521739</v>
      </c>
      <c r="R22" s="50">
        <f>SUM(CALCULATION!AE17:AG17)</f>
        <v>64</v>
      </c>
      <c r="S22" s="50">
        <f t="shared" si="7"/>
        <v>72.7272727272727</v>
      </c>
      <c r="T22" s="50">
        <f>SUM(CALCULATION!AI17:AO17)</f>
        <v>8</v>
      </c>
      <c r="U22" s="50">
        <f t="shared" si="8"/>
        <v>53.3333333333333</v>
      </c>
      <c r="V22" s="50">
        <f>SUM(CALCULATION!V17:X17)</f>
        <v>64</v>
      </c>
      <c r="W22" s="50">
        <f t="shared" si="9"/>
        <v>65.979381443299</v>
      </c>
      <c r="X22" s="50">
        <f>SUM(CALCULATION!Z17:AC17)</f>
        <v>8</v>
      </c>
      <c r="Y22" s="105">
        <f t="shared" si="10"/>
        <v>100</v>
      </c>
    </row>
    <row r="23" spans="1:25">
      <c r="A23" s="91">
        <v>18</v>
      </c>
      <c r="B23" s="66">
        <v>18</v>
      </c>
      <c r="C23" s="99" t="s">
        <v>39</v>
      </c>
      <c r="D23" s="50">
        <f>SUM(CALCULATION!AT18:AV18)</f>
        <v>56</v>
      </c>
      <c r="E23" s="50">
        <f t="shared" si="0"/>
        <v>81.1594202898551</v>
      </c>
      <c r="F23" s="50">
        <f>SUM(CALCULATION!AX18:AZ18)</f>
        <v>47</v>
      </c>
      <c r="G23" s="50">
        <f t="shared" si="1"/>
        <v>82.4561403508772</v>
      </c>
      <c r="H23" s="50">
        <f>SUM(CALCULATION!BU18:BW18)</f>
        <v>63</v>
      </c>
      <c r="I23" s="50">
        <f t="shared" si="2"/>
        <v>82.8947368421053</v>
      </c>
      <c r="J23" s="50">
        <f>SUM(CALCULATION!BP18:BS18)</f>
        <v>10</v>
      </c>
      <c r="K23" s="50">
        <f t="shared" si="3"/>
        <v>71.4285714285714</v>
      </c>
      <c r="L23" s="50">
        <f>SUM(CALCULATION!R18:T18)</f>
        <v>79</v>
      </c>
      <c r="M23" s="50">
        <f t="shared" si="4"/>
        <v>88.7640449438202</v>
      </c>
      <c r="N23" s="50">
        <f>SUM(CALCULATION!BH18:BJ18)</f>
        <v>84</v>
      </c>
      <c r="O23" s="50">
        <f t="shared" si="5"/>
        <v>94.3820224719101</v>
      </c>
      <c r="P23" s="50">
        <f>SUM(CALCULATION!BL18:BN18)</f>
        <v>23</v>
      </c>
      <c r="Q23" s="50">
        <f t="shared" si="6"/>
        <v>100</v>
      </c>
      <c r="R23" s="50">
        <f>SUM(CALCULATION!AE18:AG18)</f>
        <v>75</v>
      </c>
      <c r="S23" s="50">
        <f t="shared" si="7"/>
        <v>85.2272727272727</v>
      </c>
      <c r="T23" s="50">
        <f>SUM(CALCULATION!AI18:AO18)</f>
        <v>12</v>
      </c>
      <c r="U23" s="50">
        <f t="shared" si="8"/>
        <v>80</v>
      </c>
      <c r="V23" s="50">
        <f>SUM(CALCULATION!V18:X18)</f>
        <v>78</v>
      </c>
      <c r="W23" s="50">
        <f t="shared" si="9"/>
        <v>80.4123711340206</v>
      </c>
      <c r="X23" s="50">
        <f>SUM(CALCULATION!Z18:AC18)</f>
        <v>5</v>
      </c>
      <c r="Y23" s="105">
        <f t="shared" si="10"/>
        <v>62.5</v>
      </c>
    </row>
    <row r="24" spans="1:25">
      <c r="A24" s="91">
        <v>19</v>
      </c>
      <c r="B24" s="66">
        <v>19</v>
      </c>
      <c r="C24" s="99" t="s">
        <v>40</v>
      </c>
      <c r="D24" s="50">
        <f>SUM(CALCULATION!AT19:AV19)</f>
        <v>54</v>
      </c>
      <c r="E24" s="50">
        <f t="shared" si="0"/>
        <v>78.2608695652174</v>
      </c>
      <c r="F24" s="50">
        <f>SUM(CALCULATION!AX19:AZ19)</f>
        <v>45</v>
      </c>
      <c r="G24" s="50">
        <f t="shared" si="1"/>
        <v>78.9473684210526</v>
      </c>
      <c r="H24" s="50">
        <f>SUM(CALCULATION!BU19:BW19)</f>
        <v>68</v>
      </c>
      <c r="I24" s="50">
        <f t="shared" si="2"/>
        <v>89.4736842105263</v>
      </c>
      <c r="J24" s="50">
        <f>SUM(CALCULATION!BP19:BS19)</f>
        <v>12</v>
      </c>
      <c r="K24" s="50">
        <f t="shared" si="3"/>
        <v>85.7142857142857</v>
      </c>
      <c r="L24" s="50">
        <f>SUM(CALCULATION!R19:T19)</f>
        <v>66</v>
      </c>
      <c r="M24" s="50">
        <f t="shared" si="4"/>
        <v>74.1573033707865</v>
      </c>
      <c r="N24" s="50">
        <f>SUM(CALCULATION!BH19:BJ19)</f>
        <v>72</v>
      </c>
      <c r="O24" s="50">
        <f t="shared" si="5"/>
        <v>80.8988764044944</v>
      </c>
      <c r="P24" s="50">
        <f>SUM(CALCULATION!BL19:BN19)</f>
        <v>17</v>
      </c>
      <c r="Q24" s="50">
        <f t="shared" si="6"/>
        <v>73.9130434782609</v>
      </c>
      <c r="R24" s="50">
        <f>SUM(CALCULATION!AE19:AG19)</f>
        <v>74</v>
      </c>
      <c r="S24" s="50">
        <f t="shared" si="7"/>
        <v>84.0909090909091</v>
      </c>
      <c r="T24" s="50">
        <f>SUM(CALCULATION!AI19:AO19)</f>
        <v>10</v>
      </c>
      <c r="U24" s="50">
        <f t="shared" si="8"/>
        <v>66.6666666666667</v>
      </c>
      <c r="V24" s="50">
        <f>SUM(CALCULATION!V19:X19)</f>
        <v>72</v>
      </c>
      <c r="W24" s="50">
        <f t="shared" si="9"/>
        <v>74.2268041237113</v>
      </c>
      <c r="X24" s="50">
        <f>SUM(CALCULATION!Z19:AC19)</f>
        <v>7</v>
      </c>
      <c r="Y24" s="105">
        <f t="shared" si="10"/>
        <v>87.5</v>
      </c>
    </row>
    <row r="25" spans="1:25">
      <c r="A25" s="91">
        <v>20</v>
      </c>
      <c r="B25" s="66">
        <v>20</v>
      </c>
      <c r="C25" s="99" t="s">
        <v>41</v>
      </c>
      <c r="D25" s="50">
        <f>SUM(CALCULATION!AT20:AV20)</f>
        <v>44</v>
      </c>
      <c r="E25" s="50">
        <f t="shared" si="0"/>
        <v>63.768115942029</v>
      </c>
      <c r="F25" s="50">
        <f>SUM(CALCULATION!AX20:AZ20)</f>
        <v>43</v>
      </c>
      <c r="G25" s="50">
        <f t="shared" si="1"/>
        <v>75.4385964912281</v>
      </c>
      <c r="H25" s="50">
        <f>SUM(CALCULATION!BU20:BW20)</f>
        <v>60</v>
      </c>
      <c r="I25" s="50">
        <f t="shared" si="2"/>
        <v>78.9473684210526</v>
      </c>
      <c r="J25" s="50">
        <f>SUM(CALCULATION!BP20:BS20)</f>
        <v>12</v>
      </c>
      <c r="K25" s="50">
        <f t="shared" si="3"/>
        <v>85.7142857142857</v>
      </c>
      <c r="L25" s="50">
        <f>SUM(CALCULATION!R20:T20)</f>
        <v>63</v>
      </c>
      <c r="M25" s="50">
        <f t="shared" si="4"/>
        <v>70.7865168539326</v>
      </c>
      <c r="N25" s="50">
        <f>SUM(CALCULATION!BH20:BJ20)</f>
        <v>71</v>
      </c>
      <c r="O25" s="50">
        <f t="shared" si="5"/>
        <v>79.7752808988764</v>
      </c>
      <c r="P25" s="50">
        <f>SUM(CALCULATION!BL20:BN20)</f>
        <v>17</v>
      </c>
      <c r="Q25" s="50">
        <f t="shared" si="6"/>
        <v>73.9130434782609</v>
      </c>
      <c r="R25" s="50">
        <f>SUM(CALCULATION!AE20:AG20)</f>
        <v>61</v>
      </c>
      <c r="S25" s="50">
        <f t="shared" si="7"/>
        <v>69.3181818181818</v>
      </c>
      <c r="T25" s="50">
        <f>SUM(CALCULATION!AI20:AO20)</f>
        <v>9</v>
      </c>
      <c r="U25" s="50">
        <f t="shared" si="8"/>
        <v>60</v>
      </c>
      <c r="V25" s="50">
        <f>SUM(CALCULATION!V20:X20)</f>
        <v>60</v>
      </c>
      <c r="W25" s="50">
        <f t="shared" si="9"/>
        <v>61.8556701030928</v>
      </c>
      <c r="X25" s="50">
        <f>SUM(CALCULATION!Z20:AC20)</f>
        <v>3</v>
      </c>
      <c r="Y25" s="105">
        <f t="shared" si="10"/>
        <v>37.5</v>
      </c>
    </row>
    <row r="26" spans="1:25">
      <c r="A26" s="91">
        <v>21</v>
      </c>
      <c r="B26" s="66">
        <v>21</v>
      </c>
      <c r="C26" s="99" t="s">
        <v>42</v>
      </c>
      <c r="D26" s="50">
        <f>SUM(CALCULATION!AT21:AV21)</f>
        <v>62</v>
      </c>
      <c r="E26" s="50">
        <f t="shared" si="0"/>
        <v>89.8550724637681</v>
      </c>
      <c r="F26" s="50">
        <f>SUM(CALCULATION!AX21:AZ21)</f>
        <v>53</v>
      </c>
      <c r="G26" s="50">
        <f t="shared" ref="G26:G45" si="11">F26/59*100</f>
        <v>89.8305084745763</v>
      </c>
      <c r="H26" s="50">
        <f>SUM(CALCULATION!BU21:BW21)</f>
        <v>70</v>
      </c>
      <c r="I26" s="50">
        <f t="shared" si="2"/>
        <v>92.1052631578947</v>
      </c>
      <c r="J26" s="50">
        <f>SUM(CALCULATION!BP21:BS21)</f>
        <v>14</v>
      </c>
      <c r="K26" s="50">
        <f t="shared" si="3"/>
        <v>100</v>
      </c>
      <c r="L26" s="50">
        <f>SUM(CALCULATION!R21:T21)</f>
        <v>73</v>
      </c>
      <c r="M26" s="50">
        <f t="shared" si="4"/>
        <v>82.0224719101124</v>
      </c>
      <c r="N26" s="50">
        <f>SUM(CALCULATION!BH21:BJ21)</f>
        <v>80</v>
      </c>
      <c r="O26" s="50">
        <f t="shared" si="5"/>
        <v>89.8876404494382</v>
      </c>
      <c r="P26" s="50">
        <f>SUM(CALCULATION!BL21:BN21)</f>
        <v>19</v>
      </c>
      <c r="Q26" s="50">
        <f t="shared" si="6"/>
        <v>82.6086956521739</v>
      </c>
      <c r="R26" s="50">
        <f>SUM(CALCULATION!AE21:AG21)</f>
        <v>74</v>
      </c>
      <c r="S26" s="50">
        <f t="shared" si="7"/>
        <v>84.0909090909091</v>
      </c>
      <c r="T26" s="50">
        <f>SUM(CALCULATION!AI21:AO21)</f>
        <v>13</v>
      </c>
      <c r="U26" s="50">
        <f t="shared" si="8"/>
        <v>86.6666666666667</v>
      </c>
      <c r="V26" s="50">
        <f>SUM(CALCULATION!V21:X21)</f>
        <v>80</v>
      </c>
      <c r="W26" s="50">
        <f t="shared" si="9"/>
        <v>82.4742268041237</v>
      </c>
      <c r="X26" s="50">
        <f>SUM(CALCULATION!Z21:AC21)</f>
        <v>5</v>
      </c>
      <c r="Y26" s="105">
        <f t="shared" ref="Y26:Y45" si="12">X26/7*100</f>
        <v>71.4285714285714</v>
      </c>
    </row>
    <row r="27" spans="1:25">
      <c r="A27" s="91">
        <v>22</v>
      </c>
      <c r="B27" s="66">
        <v>22</v>
      </c>
      <c r="C27" s="99" t="s">
        <v>43</v>
      </c>
      <c r="D27" s="50">
        <f>SUM(CALCULATION!AT22:AV22)</f>
        <v>57</v>
      </c>
      <c r="E27" s="50">
        <f t="shared" si="0"/>
        <v>82.6086956521739</v>
      </c>
      <c r="F27" s="50">
        <f>SUM(CALCULATION!AX22:AZ22)</f>
        <v>46</v>
      </c>
      <c r="G27" s="50">
        <f t="shared" si="11"/>
        <v>77.9661016949153</v>
      </c>
      <c r="H27" s="50">
        <f>SUM(CALCULATION!BU22:BW22)</f>
        <v>69</v>
      </c>
      <c r="I27" s="50">
        <f t="shared" si="2"/>
        <v>90.7894736842105</v>
      </c>
      <c r="J27" s="50">
        <f>SUM(CALCULATION!BP22:BS22)</f>
        <v>11</v>
      </c>
      <c r="K27" s="50">
        <f t="shared" si="3"/>
        <v>78.5714285714286</v>
      </c>
      <c r="L27" s="50">
        <f>SUM(CALCULATION!R22:T22)</f>
        <v>72</v>
      </c>
      <c r="M27" s="50">
        <f t="shared" si="4"/>
        <v>80.8988764044944</v>
      </c>
      <c r="N27" s="50">
        <f>SUM(CALCULATION!BH22:BJ22)</f>
        <v>80</v>
      </c>
      <c r="O27" s="50">
        <f t="shared" si="5"/>
        <v>89.8876404494382</v>
      </c>
      <c r="P27" s="50">
        <f>SUM(CALCULATION!BL22:BN22)</f>
        <v>21</v>
      </c>
      <c r="Q27" s="50">
        <f t="shared" si="6"/>
        <v>91.304347826087</v>
      </c>
      <c r="R27" s="50">
        <f>SUM(CALCULATION!AE22:AG22)</f>
        <v>76</v>
      </c>
      <c r="S27" s="50">
        <f t="shared" si="7"/>
        <v>86.3636363636364</v>
      </c>
      <c r="T27" s="50">
        <f>SUM(CALCULATION!AI22:AO22)</f>
        <v>14</v>
      </c>
      <c r="U27" s="50">
        <f t="shared" si="8"/>
        <v>93.3333333333333</v>
      </c>
      <c r="V27" s="50">
        <f>SUM(CALCULATION!V22:X22)</f>
        <v>72</v>
      </c>
      <c r="W27" s="50">
        <f t="shared" si="9"/>
        <v>74.2268041237113</v>
      </c>
      <c r="X27" s="50">
        <f>SUM(CALCULATION!Z22:AC22)</f>
        <v>7</v>
      </c>
      <c r="Y27" s="105">
        <f t="shared" si="12"/>
        <v>100</v>
      </c>
    </row>
    <row r="28" spans="1:25">
      <c r="A28" s="91">
        <v>23</v>
      </c>
      <c r="B28" s="66">
        <v>23</v>
      </c>
      <c r="C28" s="99" t="s">
        <v>44</v>
      </c>
      <c r="D28" s="50">
        <f>SUM(CALCULATION!AT23:AV23)</f>
        <v>43</v>
      </c>
      <c r="E28" s="50">
        <f t="shared" si="0"/>
        <v>62.3188405797101</v>
      </c>
      <c r="F28" s="50">
        <f>SUM(CALCULATION!AX23:AZ23)</f>
        <v>37</v>
      </c>
      <c r="G28" s="50">
        <f t="shared" si="11"/>
        <v>62.7118644067797</v>
      </c>
      <c r="H28" s="50">
        <f>SUM(CALCULATION!BU23:BW23)</f>
        <v>64</v>
      </c>
      <c r="I28" s="50">
        <f t="shared" si="2"/>
        <v>84.2105263157895</v>
      </c>
      <c r="J28" s="50">
        <f>SUM(CALCULATION!BP23:BS23)</f>
        <v>12</v>
      </c>
      <c r="K28" s="50">
        <f t="shared" si="3"/>
        <v>85.7142857142857</v>
      </c>
      <c r="L28" s="50">
        <f>SUM(CALCULATION!R23:T23)</f>
        <v>58</v>
      </c>
      <c r="M28" s="50">
        <f t="shared" si="4"/>
        <v>65.1685393258427</v>
      </c>
      <c r="N28" s="50">
        <f>SUM(CALCULATION!BH23:BJ23)</f>
        <v>61</v>
      </c>
      <c r="O28" s="50">
        <f t="shared" si="5"/>
        <v>68.5393258426966</v>
      </c>
      <c r="P28" s="50">
        <f>SUM(CALCULATION!BL23:BN23)</f>
        <v>15</v>
      </c>
      <c r="Q28" s="50">
        <f t="shared" si="6"/>
        <v>65.2173913043478</v>
      </c>
      <c r="R28" s="50">
        <f>SUM(CALCULATION!AE23:AG23)</f>
        <v>56</v>
      </c>
      <c r="S28" s="50">
        <f t="shared" si="7"/>
        <v>63.6363636363636</v>
      </c>
      <c r="T28" s="50">
        <f>SUM(CALCULATION!AI23:AO23)</f>
        <v>12</v>
      </c>
      <c r="U28" s="50">
        <f t="shared" si="8"/>
        <v>80</v>
      </c>
      <c r="V28" s="50">
        <f>SUM(CALCULATION!V23:X23)</f>
        <v>63</v>
      </c>
      <c r="W28" s="50">
        <f t="shared" si="9"/>
        <v>64.9484536082474</v>
      </c>
      <c r="X28" s="50">
        <f>SUM(CALCULATION!Z23:AC23)</f>
        <v>6</v>
      </c>
      <c r="Y28" s="105">
        <f t="shared" si="12"/>
        <v>85.7142857142857</v>
      </c>
    </row>
    <row r="29" spans="1:25">
      <c r="A29" s="91">
        <v>24</v>
      </c>
      <c r="B29" s="66">
        <v>24</v>
      </c>
      <c r="C29" s="99" t="s">
        <v>45</v>
      </c>
      <c r="D29" s="50">
        <f>SUM(CALCULATION!AT24:AV24)</f>
        <v>50</v>
      </c>
      <c r="E29" s="50">
        <f t="shared" si="0"/>
        <v>72.463768115942</v>
      </c>
      <c r="F29" s="50">
        <f>SUM(CALCULATION!AX24:AZ24)</f>
        <v>41</v>
      </c>
      <c r="G29" s="50">
        <f t="shared" si="11"/>
        <v>69.4915254237288</v>
      </c>
      <c r="H29" s="50">
        <f>SUM(CALCULATION!BU24:BW24)</f>
        <v>61</v>
      </c>
      <c r="I29" s="50">
        <f t="shared" si="2"/>
        <v>80.2631578947368</v>
      </c>
      <c r="J29" s="50">
        <f>SUM(CALCULATION!BP24:BS24)</f>
        <v>12</v>
      </c>
      <c r="K29" s="50">
        <f t="shared" si="3"/>
        <v>85.7142857142857</v>
      </c>
      <c r="L29" s="50">
        <f>SUM(CALCULATION!R24:T24)</f>
        <v>71</v>
      </c>
      <c r="M29" s="50">
        <f t="shared" si="4"/>
        <v>79.7752808988764</v>
      </c>
      <c r="N29" s="50">
        <f>SUM(CALCULATION!BH24:BJ24)</f>
        <v>69</v>
      </c>
      <c r="O29" s="50">
        <f t="shared" si="5"/>
        <v>77.5280898876404</v>
      </c>
      <c r="P29" s="50">
        <f>SUM(CALCULATION!BL24:BN24)</f>
        <v>19</v>
      </c>
      <c r="Q29" s="50">
        <f t="shared" si="6"/>
        <v>82.6086956521739</v>
      </c>
      <c r="R29" s="50">
        <f>SUM(CALCULATION!AE24:AG24)</f>
        <v>67</v>
      </c>
      <c r="S29" s="50">
        <f t="shared" si="7"/>
        <v>76.1363636363636</v>
      </c>
      <c r="T29" s="50">
        <f>SUM(CALCULATION!AI24:AO24)</f>
        <v>8</v>
      </c>
      <c r="U29" s="50">
        <f t="shared" si="8"/>
        <v>53.3333333333333</v>
      </c>
      <c r="V29" s="50">
        <f>SUM(CALCULATION!V24:X24)</f>
        <v>68</v>
      </c>
      <c r="W29" s="50">
        <f t="shared" si="9"/>
        <v>70.1030927835051</v>
      </c>
      <c r="X29" s="50">
        <f>SUM(CALCULATION!Z24:AC24)</f>
        <v>7</v>
      </c>
      <c r="Y29" s="105">
        <f t="shared" si="12"/>
        <v>100</v>
      </c>
    </row>
    <row r="30" spans="1:25">
      <c r="A30" s="91">
        <v>25</v>
      </c>
      <c r="B30" s="66">
        <v>25</v>
      </c>
      <c r="C30" s="99" t="s">
        <v>46</v>
      </c>
      <c r="D30" s="50">
        <f>SUM(CALCULATION!AT25:AV25)</f>
        <v>45</v>
      </c>
      <c r="E30" s="50">
        <f t="shared" si="0"/>
        <v>65.2173913043478</v>
      </c>
      <c r="F30" s="50">
        <f>SUM(CALCULATION!AX25:AZ25)</f>
        <v>26</v>
      </c>
      <c r="G30" s="50">
        <f t="shared" si="11"/>
        <v>44.0677966101695</v>
      </c>
      <c r="H30" s="50">
        <f>SUM(CALCULATION!BU25:BW25)</f>
        <v>49</v>
      </c>
      <c r="I30" s="50">
        <f t="shared" si="2"/>
        <v>64.4736842105263</v>
      </c>
      <c r="J30" s="50">
        <f>SUM(CALCULATION!BP25:BS25)</f>
        <v>10</v>
      </c>
      <c r="K30" s="50">
        <f t="shared" si="3"/>
        <v>71.4285714285714</v>
      </c>
      <c r="L30" s="50">
        <f>SUM(CALCULATION!R25:T25)</f>
        <v>49</v>
      </c>
      <c r="M30" s="50">
        <f t="shared" si="4"/>
        <v>55.0561797752809</v>
      </c>
      <c r="N30" s="50">
        <f>SUM(CALCULATION!BH25:BJ25)</f>
        <v>54</v>
      </c>
      <c r="O30" s="50">
        <f t="shared" si="5"/>
        <v>60.6741573033708</v>
      </c>
      <c r="P30" s="50">
        <f>SUM(CALCULATION!BL25:BN25)</f>
        <v>13</v>
      </c>
      <c r="Q30" s="50">
        <f t="shared" si="6"/>
        <v>56.5217391304348</v>
      </c>
      <c r="R30" s="50">
        <f>SUM(CALCULATION!AE25:AG25)</f>
        <v>53</v>
      </c>
      <c r="S30" s="50">
        <f t="shared" si="7"/>
        <v>60.2272727272727</v>
      </c>
      <c r="T30" s="50">
        <f>SUM(CALCULATION!AI25:AO25)</f>
        <v>6</v>
      </c>
      <c r="U30" s="50">
        <f t="shared" si="8"/>
        <v>40</v>
      </c>
      <c r="V30" s="50">
        <f>SUM(CALCULATION!V25:X25)</f>
        <v>47</v>
      </c>
      <c r="W30" s="50">
        <f t="shared" si="9"/>
        <v>48.4536082474227</v>
      </c>
      <c r="X30" s="50">
        <f>SUM(CALCULATION!Z25:AC25)</f>
        <v>6</v>
      </c>
      <c r="Y30" s="105">
        <f t="shared" si="12"/>
        <v>85.7142857142857</v>
      </c>
    </row>
    <row r="31" spans="1:25">
      <c r="A31" s="91">
        <v>26</v>
      </c>
      <c r="B31" s="66">
        <v>26</v>
      </c>
      <c r="C31" s="101" t="s">
        <v>47</v>
      </c>
      <c r="D31" s="50">
        <f>SUM(CALCULATION!AT26:AV26)</f>
        <v>55</v>
      </c>
      <c r="E31" s="50">
        <f t="shared" si="0"/>
        <v>79.7101449275362</v>
      </c>
      <c r="F31" s="50">
        <f>SUM(CALCULATION!AX26:AZ26)</f>
        <v>46</v>
      </c>
      <c r="G31" s="50">
        <f t="shared" si="11"/>
        <v>77.9661016949153</v>
      </c>
      <c r="H31" s="50">
        <f>SUM(CALCULATION!BU26:BW26)</f>
        <v>59</v>
      </c>
      <c r="I31" s="50">
        <f t="shared" si="2"/>
        <v>77.6315789473684</v>
      </c>
      <c r="J31" s="50">
        <f>SUM(CALCULATION!BP26:BS26)</f>
        <v>9</v>
      </c>
      <c r="K31" s="50">
        <f t="shared" si="3"/>
        <v>64.2857142857143</v>
      </c>
      <c r="L31" s="50">
        <f>SUM(CALCULATION!R26:T26)</f>
        <v>65</v>
      </c>
      <c r="M31" s="50">
        <f t="shared" si="4"/>
        <v>73.0337078651685</v>
      </c>
      <c r="N31" s="50">
        <f>SUM(CALCULATION!BH26:BJ26)</f>
        <v>64</v>
      </c>
      <c r="O31" s="50">
        <f t="shared" si="5"/>
        <v>71.9101123595506</v>
      </c>
      <c r="P31" s="50">
        <f>SUM(CALCULATION!BL26:BN26)</f>
        <v>17</v>
      </c>
      <c r="Q31" s="50">
        <f t="shared" si="6"/>
        <v>73.9130434782609</v>
      </c>
      <c r="R31" s="50">
        <f>SUM(CALCULATION!AE26:AG26)</f>
        <v>60</v>
      </c>
      <c r="S31" s="50">
        <f t="shared" si="7"/>
        <v>68.1818181818182</v>
      </c>
      <c r="T31" s="50">
        <f>SUM(CALCULATION!AI26:AO26)</f>
        <v>9</v>
      </c>
      <c r="U31" s="50">
        <f t="shared" si="8"/>
        <v>60</v>
      </c>
      <c r="V31" s="50">
        <f>SUM(CALCULATION!V26:X26)</f>
        <v>72</v>
      </c>
      <c r="W31" s="50">
        <f t="shared" si="9"/>
        <v>74.2268041237113</v>
      </c>
      <c r="X31" s="50">
        <f>SUM(CALCULATION!Z26:AC26)</f>
        <v>7</v>
      </c>
      <c r="Y31" s="105">
        <f t="shared" si="12"/>
        <v>100</v>
      </c>
    </row>
    <row r="32" ht="31.5" customHeight="1" spans="1:25">
      <c r="A32" s="91">
        <v>27</v>
      </c>
      <c r="B32" s="66">
        <v>27</v>
      </c>
      <c r="C32" s="100" t="s">
        <v>48</v>
      </c>
      <c r="D32" s="50">
        <f>SUM(CALCULATION!AT27:AV27)</f>
        <v>56</v>
      </c>
      <c r="E32" s="50">
        <f t="shared" si="0"/>
        <v>81.1594202898551</v>
      </c>
      <c r="F32" s="50">
        <f>SUM(CALCULATION!AX27:AZ27)</f>
        <v>51</v>
      </c>
      <c r="G32" s="50">
        <f t="shared" si="11"/>
        <v>86.4406779661017</v>
      </c>
      <c r="H32" s="50">
        <f>SUM(CALCULATION!BU27:BW27)</f>
        <v>62</v>
      </c>
      <c r="I32" s="50">
        <f t="shared" si="2"/>
        <v>81.5789473684211</v>
      </c>
      <c r="J32" s="50">
        <f>SUM(CALCULATION!BP27:BS27)</f>
        <v>12</v>
      </c>
      <c r="K32" s="50">
        <f t="shared" si="3"/>
        <v>85.7142857142857</v>
      </c>
      <c r="L32" s="50">
        <f>SUM(CALCULATION!R27:T27)</f>
        <v>70</v>
      </c>
      <c r="M32" s="50">
        <f t="shared" si="4"/>
        <v>78.6516853932584</v>
      </c>
      <c r="N32" s="50">
        <f>SUM(CALCULATION!BH27:BJ27)</f>
        <v>76</v>
      </c>
      <c r="O32" s="50">
        <f t="shared" si="5"/>
        <v>85.3932584269663</v>
      </c>
      <c r="P32" s="50">
        <f>SUM(CALCULATION!BL27:BN27)</f>
        <v>21</v>
      </c>
      <c r="Q32" s="50">
        <f t="shared" si="6"/>
        <v>91.304347826087</v>
      </c>
      <c r="R32" s="50">
        <f>SUM(CALCULATION!AE27:AG27)</f>
        <v>76</v>
      </c>
      <c r="S32" s="50">
        <f t="shared" si="7"/>
        <v>86.3636363636364</v>
      </c>
      <c r="T32" s="50">
        <f>SUM(CALCULATION!AI27:AO27)</f>
        <v>11</v>
      </c>
      <c r="U32" s="50">
        <f t="shared" si="8"/>
        <v>73.3333333333333</v>
      </c>
      <c r="V32" s="50">
        <f>SUM(CALCULATION!V27:X27)</f>
        <v>82</v>
      </c>
      <c r="W32" s="50">
        <f t="shared" si="9"/>
        <v>84.5360824742268</v>
      </c>
      <c r="X32" s="50">
        <f>SUM(CALCULATION!Z27:AC27)</f>
        <v>6</v>
      </c>
      <c r="Y32" s="105">
        <f t="shared" si="12"/>
        <v>85.7142857142857</v>
      </c>
    </row>
    <row r="33" spans="1:25">
      <c r="A33" s="91">
        <v>28</v>
      </c>
      <c r="B33" s="66">
        <v>28</v>
      </c>
      <c r="C33" s="99" t="s">
        <v>49</v>
      </c>
      <c r="D33" s="50">
        <f>SUM(CALCULATION!AT28:AV28)</f>
        <v>57</v>
      </c>
      <c r="E33" s="50">
        <f t="shared" si="0"/>
        <v>82.6086956521739</v>
      </c>
      <c r="F33" s="50">
        <f>SUM(CALCULATION!AX28:AZ28)</f>
        <v>46</v>
      </c>
      <c r="G33" s="50">
        <f t="shared" si="11"/>
        <v>77.9661016949153</v>
      </c>
      <c r="H33" s="50">
        <f>SUM(CALCULATION!BU28:BW28)</f>
        <v>64</v>
      </c>
      <c r="I33" s="50">
        <f t="shared" si="2"/>
        <v>84.2105263157895</v>
      </c>
      <c r="J33" s="50">
        <f>SUM(CALCULATION!BP28:BS28)</f>
        <v>13</v>
      </c>
      <c r="K33" s="50">
        <f t="shared" si="3"/>
        <v>92.8571428571429</v>
      </c>
      <c r="L33" s="50">
        <f>SUM(CALCULATION!R28:T28)</f>
        <v>70</v>
      </c>
      <c r="M33" s="50">
        <f t="shared" si="4"/>
        <v>78.6516853932584</v>
      </c>
      <c r="N33" s="50">
        <f>SUM(CALCULATION!BH28:BJ28)</f>
        <v>74</v>
      </c>
      <c r="O33" s="50">
        <f t="shared" si="5"/>
        <v>83.1460674157303</v>
      </c>
      <c r="P33" s="50">
        <f>SUM(CALCULATION!BL28:BN28)</f>
        <v>21</v>
      </c>
      <c r="Q33" s="50">
        <f t="shared" si="6"/>
        <v>91.304347826087</v>
      </c>
      <c r="R33" s="50">
        <f>SUM(CALCULATION!AE28:AG28)</f>
        <v>74</v>
      </c>
      <c r="S33" s="50">
        <f t="shared" si="7"/>
        <v>84.0909090909091</v>
      </c>
      <c r="T33" s="50">
        <f>SUM(CALCULATION!AI28:AO28)</f>
        <v>10</v>
      </c>
      <c r="U33" s="50">
        <f t="shared" si="8"/>
        <v>66.6666666666667</v>
      </c>
      <c r="V33" s="50">
        <f>SUM(CALCULATION!V28:X28)</f>
        <v>84</v>
      </c>
      <c r="W33" s="50">
        <f t="shared" si="9"/>
        <v>86.5979381443299</v>
      </c>
      <c r="X33" s="50">
        <f>SUM(CALCULATION!Z28:AC28)</f>
        <v>7</v>
      </c>
      <c r="Y33" s="105">
        <f t="shared" si="12"/>
        <v>100</v>
      </c>
    </row>
    <row r="34" spans="1:25">
      <c r="A34" s="91">
        <v>29</v>
      </c>
      <c r="B34" s="66">
        <v>29</v>
      </c>
      <c r="C34" s="99" t="s">
        <v>50</v>
      </c>
      <c r="D34" s="50">
        <f>SUM(CALCULATION!AT29:AV29)</f>
        <v>64</v>
      </c>
      <c r="E34" s="50">
        <f t="shared" si="0"/>
        <v>92.7536231884058</v>
      </c>
      <c r="F34" s="50">
        <f>SUM(CALCULATION!AX29:AZ29)</f>
        <v>48</v>
      </c>
      <c r="G34" s="50">
        <f t="shared" si="11"/>
        <v>81.3559322033898</v>
      </c>
      <c r="H34" s="50">
        <f>SUM(CALCULATION!BU29:BW29)</f>
        <v>68</v>
      </c>
      <c r="I34" s="50">
        <f t="shared" si="2"/>
        <v>89.4736842105263</v>
      </c>
      <c r="J34" s="50">
        <f>SUM(CALCULATION!BP29:BS29)</f>
        <v>11</v>
      </c>
      <c r="K34" s="50">
        <f t="shared" si="3"/>
        <v>78.5714285714286</v>
      </c>
      <c r="L34" s="50">
        <f>SUM(CALCULATION!R29:T29)</f>
        <v>79</v>
      </c>
      <c r="M34" s="50">
        <f t="shared" si="4"/>
        <v>88.7640449438202</v>
      </c>
      <c r="N34" s="50">
        <f>SUM(CALCULATION!BH29:BJ29)</f>
        <v>80</v>
      </c>
      <c r="O34" s="50">
        <f t="shared" si="5"/>
        <v>89.8876404494382</v>
      </c>
      <c r="P34" s="50">
        <f>SUM(CALCULATION!BL29:BN29)</f>
        <v>21</v>
      </c>
      <c r="Q34" s="50">
        <f t="shared" si="6"/>
        <v>91.304347826087</v>
      </c>
      <c r="R34" s="50">
        <f>SUM(CALCULATION!AE29:AG29)</f>
        <v>79</v>
      </c>
      <c r="S34" s="50">
        <f t="shared" si="7"/>
        <v>89.7727272727273</v>
      </c>
      <c r="T34" s="50">
        <f>SUM(CALCULATION!AI29:AO29)</f>
        <v>11</v>
      </c>
      <c r="U34" s="50">
        <f t="shared" si="8"/>
        <v>73.3333333333333</v>
      </c>
      <c r="V34" s="50">
        <f>SUM(CALCULATION!V29:X29)</f>
        <v>75</v>
      </c>
      <c r="W34" s="50">
        <f t="shared" si="9"/>
        <v>77.319587628866</v>
      </c>
      <c r="X34" s="50">
        <f>SUM(CALCULATION!Z29:AC29)</f>
        <v>6</v>
      </c>
      <c r="Y34" s="105">
        <f t="shared" si="12"/>
        <v>85.7142857142857</v>
      </c>
    </row>
    <row r="35" ht="23.25" customHeight="1" spans="1:25">
      <c r="A35" s="91">
        <v>30</v>
      </c>
      <c r="B35" s="66">
        <v>30</v>
      </c>
      <c r="C35" s="102" t="s">
        <v>51</v>
      </c>
      <c r="D35" s="50">
        <f>SUM(CALCULATION!AT30:AV30)</f>
        <v>67</v>
      </c>
      <c r="E35" s="50">
        <f t="shared" si="0"/>
        <v>97.1014492753623</v>
      </c>
      <c r="F35" s="50">
        <f>SUM(CALCULATION!AX30:AZ30)</f>
        <v>48</v>
      </c>
      <c r="G35" s="50">
        <f t="shared" si="11"/>
        <v>81.3559322033898</v>
      </c>
      <c r="H35" s="50">
        <f>SUM(CALCULATION!BU30:BW30)</f>
        <v>71</v>
      </c>
      <c r="I35" s="50">
        <f t="shared" si="2"/>
        <v>93.4210526315789</v>
      </c>
      <c r="J35" s="50">
        <f>SUM(CALCULATION!BP30:BS30)</f>
        <v>14</v>
      </c>
      <c r="K35" s="50">
        <f t="shared" si="3"/>
        <v>100</v>
      </c>
      <c r="L35" s="50">
        <f>SUM(CALCULATION!R30:T30)</f>
        <v>72</v>
      </c>
      <c r="M35" s="50">
        <f t="shared" si="4"/>
        <v>80.8988764044944</v>
      </c>
      <c r="N35" s="50">
        <f>SUM(CALCULATION!BH30:BJ30)</f>
        <v>83</v>
      </c>
      <c r="O35" s="50">
        <f t="shared" si="5"/>
        <v>93.2584269662921</v>
      </c>
      <c r="P35" s="50">
        <f>SUM(CALCULATION!BL30:BN30)</f>
        <v>23</v>
      </c>
      <c r="Q35" s="50">
        <f t="shared" si="6"/>
        <v>100</v>
      </c>
      <c r="R35" s="50">
        <f>SUM(CALCULATION!AE30:AG30)</f>
        <v>86</v>
      </c>
      <c r="S35" s="50">
        <f t="shared" si="7"/>
        <v>97.7272727272727</v>
      </c>
      <c r="T35" s="50">
        <f>SUM(CALCULATION!AI30:AO30)</f>
        <v>14</v>
      </c>
      <c r="U35" s="50">
        <f t="shared" si="8"/>
        <v>93.3333333333333</v>
      </c>
      <c r="V35" s="50">
        <f>SUM(CALCULATION!V30:X30)</f>
        <v>87</v>
      </c>
      <c r="W35" s="50">
        <f t="shared" si="9"/>
        <v>89.6907216494845</v>
      </c>
      <c r="X35" s="50">
        <f>SUM(CALCULATION!Z30:AC30)</f>
        <v>7</v>
      </c>
      <c r="Y35" s="105">
        <f t="shared" si="12"/>
        <v>100</v>
      </c>
    </row>
    <row r="36" spans="1:25">
      <c r="A36" s="91">
        <v>31</v>
      </c>
      <c r="B36" s="66">
        <v>31</v>
      </c>
      <c r="C36" s="99" t="s">
        <v>52</v>
      </c>
      <c r="D36" s="50">
        <f>SUM(CALCULATION!AT31:AV31)</f>
        <v>66</v>
      </c>
      <c r="E36" s="50">
        <f t="shared" si="0"/>
        <v>95.6521739130435</v>
      </c>
      <c r="F36" s="50">
        <f>SUM(CALCULATION!AX31:AZ31)</f>
        <v>54</v>
      </c>
      <c r="G36" s="50">
        <f t="shared" si="11"/>
        <v>91.5254237288136</v>
      </c>
      <c r="H36" s="50">
        <f>SUM(CALCULATION!BU31:BW31)</f>
        <v>70</v>
      </c>
      <c r="I36" s="50">
        <f t="shared" si="2"/>
        <v>92.1052631578947</v>
      </c>
      <c r="J36" s="50">
        <f>SUM(CALCULATION!BP31:BS31)</f>
        <v>9</v>
      </c>
      <c r="K36" s="50">
        <f t="shared" si="3"/>
        <v>64.2857142857143</v>
      </c>
      <c r="L36" s="50">
        <f>SUM(CALCULATION!R31:T31)</f>
        <v>85</v>
      </c>
      <c r="M36" s="50">
        <f t="shared" si="4"/>
        <v>95.5056179775281</v>
      </c>
      <c r="N36" s="50">
        <f>SUM(CALCULATION!BH31:BJ31)</f>
        <v>85</v>
      </c>
      <c r="O36" s="50">
        <f t="shared" si="5"/>
        <v>95.5056179775281</v>
      </c>
      <c r="P36" s="50">
        <f>SUM(CALCULATION!BL31:BN31)</f>
        <v>23</v>
      </c>
      <c r="Q36" s="50">
        <f t="shared" si="6"/>
        <v>100</v>
      </c>
      <c r="R36" s="50">
        <f>SUM(CALCULATION!AE31:AG31)</f>
        <v>76</v>
      </c>
      <c r="S36" s="50">
        <f t="shared" si="7"/>
        <v>86.3636363636364</v>
      </c>
      <c r="T36" s="50">
        <f>SUM(CALCULATION!AI31:AO31)</f>
        <v>14</v>
      </c>
      <c r="U36" s="50">
        <f t="shared" si="8"/>
        <v>93.3333333333333</v>
      </c>
      <c r="V36" s="50">
        <f>SUM(CALCULATION!V31:X31)</f>
        <v>89</v>
      </c>
      <c r="W36" s="50">
        <f t="shared" si="9"/>
        <v>91.7525773195876</v>
      </c>
      <c r="X36" s="50">
        <f>SUM(CALCULATION!Z31:AC31)</f>
        <v>7</v>
      </c>
      <c r="Y36" s="105">
        <f t="shared" si="12"/>
        <v>100</v>
      </c>
    </row>
    <row r="37" spans="1:25">
      <c r="A37" s="91">
        <v>32</v>
      </c>
      <c r="B37" s="66">
        <v>32</v>
      </c>
      <c r="C37" s="99" t="s">
        <v>53</v>
      </c>
      <c r="D37" s="50">
        <f>SUM(CALCULATION!AT32:AV32)</f>
        <v>31</v>
      </c>
      <c r="E37" s="50">
        <f t="shared" si="0"/>
        <v>44.9275362318841</v>
      </c>
      <c r="F37" s="50">
        <f>SUM(CALCULATION!AX32:AZ32)</f>
        <v>32</v>
      </c>
      <c r="G37" s="50">
        <f t="shared" si="11"/>
        <v>54.2372881355932</v>
      </c>
      <c r="H37" s="50">
        <f>SUM(CALCULATION!BU32:BW32)</f>
        <v>41</v>
      </c>
      <c r="I37" s="50">
        <f t="shared" si="2"/>
        <v>53.9473684210526</v>
      </c>
      <c r="J37" s="50">
        <f>SUM(CALCULATION!BP32:BS32)</f>
        <v>10</v>
      </c>
      <c r="K37" s="50">
        <f t="shared" si="3"/>
        <v>71.4285714285714</v>
      </c>
      <c r="L37" s="50">
        <f>SUM(CALCULATION!R32:T32)</f>
        <v>42</v>
      </c>
      <c r="M37" s="50">
        <f t="shared" si="4"/>
        <v>47.1910112359551</v>
      </c>
      <c r="N37" s="50">
        <f>SUM(CALCULATION!BH32:BJ32)</f>
        <v>45</v>
      </c>
      <c r="O37" s="50">
        <f t="shared" si="5"/>
        <v>50.561797752809</v>
      </c>
      <c r="P37" s="50">
        <f>SUM(CALCULATION!BL32:BN32)</f>
        <v>17</v>
      </c>
      <c r="Q37" s="50">
        <f t="shared" si="6"/>
        <v>73.9130434782609</v>
      </c>
      <c r="R37" s="50">
        <f>SUM(CALCULATION!AE32:AG32)</f>
        <v>37</v>
      </c>
      <c r="S37" s="50">
        <f t="shared" si="7"/>
        <v>42.0454545454545</v>
      </c>
      <c r="T37" s="50">
        <f>SUM(CALCULATION!AI32:AO32)</f>
        <v>11</v>
      </c>
      <c r="U37" s="50">
        <f t="shared" si="8"/>
        <v>73.3333333333333</v>
      </c>
      <c r="V37" s="50">
        <f>SUM(CALCULATION!V32:X32)</f>
        <v>45</v>
      </c>
      <c r="W37" s="50">
        <f t="shared" si="9"/>
        <v>46.3917525773196</v>
      </c>
      <c r="X37" s="50">
        <f>SUM(CALCULATION!Z32:AC32)</f>
        <v>7</v>
      </c>
      <c r="Y37" s="105">
        <f t="shared" si="12"/>
        <v>100</v>
      </c>
    </row>
    <row r="38" spans="1:25">
      <c r="A38" s="91">
        <v>33</v>
      </c>
      <c r="B38" s="66">
        <v>33</v>
      </c>
      <c r="C38" s="99" t="s">
        <v>54</v>
      </c>
      <c r="D38" s="50">
        <f>SUM(CALCULATION!AT33:AV33)</f>
        <v>65</v>
      </c>
      <c r="E38" s="50">
        <f t="shared" ref="E38:E63" si="13">D38/69*100</f>
        <v>94.2028985507246</v>
      </c>
      <c r="F38" s="50">
        <f>SUM(CALCULATION!AX33:AZ33)</f>
        <v>53</v>
      </c>
      <c r="G38" s="50">
        <f t="shared" si="11"/>
        <v>89.8305084745763</v>
      </c>
      <c r="H38" s="50">
        <f>SUM(CALCULATION!BU33:BW33)</f>
        <v>71</v>
      </c>
      <c r="I38" s="50">
        <f t="shared" ref="I38:I63" si="14">H38/76*100</f>
        <v>93.4210526315789</v>
      </c>
      <c r="J38" s="50">
        <f>SUM(CALCULATION!BP33:BS33)</f>
        <v>12</v>
      </c>
      <c r="K38" s="50">
        <f t="shared" si="3"/>
        <v>85.7142857142857</v>
      </c>
      <c r="L38" s="50">
        <f>SUM(CALCULATION!R33:T33)</f>
        <v>80</v>
      </c>
      <c r="M38" s="50">
        <f t="shared" ref="M38:M63" si="15">L38/89*100</f>
        <v>89.8876404494382</v>
      </c>
      <c r="N38" s="50">
        <f>SUM(CALCULATION!BH33:BJ33)</f>
        <v>86</v>
      </c>
      <c r="O38" s="50">
        <f t="shared" ref="O38:O63" si="16">N38/89*100</f>
        <v>96.6292134831461</v>
      </c>
      <c r="P38" s="50">
        <f>SUM(CALCULATION!BL33:BN33)</f>
        <v>23</v>
      </c>
      <c r="Q38" s="50">
        <f t="shared" si="6"/>
        <v>100</v>
      </c>
      <c r="R38" s="50">
        <f>SUM(CALCULATION!AE33:AG33)</f>
        <v>82</v>
      </c>
      <c r="S38" s="50">
        <f t="shared" ref="S38:S63" si="17">R38/88*100</f>
        <v>93.1818181818182</v>
      </c>
      <c r="T38" s="50">
        <f>SUM(CALCULATION!AI33:AO33)</f>
        <v>14</v>
      </c>
      <c r="U38" s="50">
        <f t="shared" ref="U38:U63" si="18">T38/15*100</f>
        <v>93.3333333333333</v>
      </c>
      <c r="V38" s="50">
        <f>SUM(CALCULATION!V33:X33)</f>
        <v>88</v>
      </c>
      <c r="W38" s="50">
        <f t="shared" ref="W38:W63" si="19">V38/97*100</f>
        <v>90.7216494845361</v>
      </c>
      <c r="X38" s="50">
        <f>SUM(CALCULATION!Z33:AC33)</f>
        <v>5</v>
      </c>
      <c r="Y38" s="105">
        <f t="shared" si="12"/>
        <v>71.4285714285714</v>
      </c>
    </row>
    <row r="39" spans="1:25">
      <c r="A39" s="91">
        <v>34</v>
      </c>
      <c r="B39" s="66">
        <v>34</v>
      </c>
      <c r="C39" s="99" t="s">
        <v>55</v>
      </c>
      <c r="D39" s="50">
        <f>SUM(CALCULATION!AT34:AV34)</f>
        <v>65</v>
      </c>
      <c r="E39" s="50">
        <f t="shared" si="13"/>
        <v>94.2028985507246</v>
      </c>
      <c r="F39" s="50">
        <f>SUM(CALCULATION!AX34:AZ34)</f>
        <v>53</v>
      </c>
      <c r="G39" s="50">
        <f t="shared" si="11"/>
        <v>89.8305084745763</v>
      </c>
      <c r="H39" s="50">
        <f>SUM(CALCULATION!BU34:BW34)</f>
        <v>74</v>
      </c>
      <c r="I39" s="50">
        <f t="shared" si="14"/>
        <v>97.3684210526316</v>
      </c>
      <c r="J39" s="50">
        <f>SUM(CALCULATION!BP34:BS34)</f>
        <v>12</v>
      </c>
      <c r="K39" s="50">
        <f t="shared" si="3"/>
        <v>85.7142857142857</v>
      </c>
      <c r="L39" s="50">
        <f>SUM(CALCULATION!R34:T34)</f>
        <v>75</v>
      </c>
      <c r="M39" s="50">
        <f t="shared" si="15"/>
        <v>84.2696629213483</v>
      </c>
      <c r="N39" s="50">
        <f>SUM(CALCULATION!BH34:BJ34)</f>
        <v>83</v>
      </c>
      <c r="O39" s="50">
        <f t="shared" si="16"/>
        <v>93.2584269662921</v>
      </c>
      <c r="P39" s="50">
        <f>SUM(CALCULATION!BL34:BN34)</f>
        <v>21</v>
      </c>
      <c r="Q39" s="50">
        <f t="shared" si="6"/>
        <v>91.304347826087</v>
      </c>
      <c r="R39" s="50">
        <f>SUM(CALCULATION!AE34:AG34)</f>
        <v>79</v>
      </c>
      <c r="S39" s="50">
        <f t="shared" si="17"/>
        <v>89.7727272727273</v>
      </c>
      <c r="T39" s="50">
        <f>SUM(CALCULATION!AI34:AO34)</f>
        <v>12</v>
      </c>
      <c r="U39" s="50">
        <f t="shared" si="18"/>
        <v>80</v>
      </c>
      <c r="V39" s="50">
        <f>SUM(CALCULATION!V34:X34)</f>
        <v>86</v>
      </c>
      <c r="W39" s="50">
        <f t="shared" si="19"/>
        <v>88.659793814433</v>
      </c>
      <c r="X39" s="50">
        <f>SUM(CALCULATION!Z34:AC34)</f>
        <v>5</v>
      </c>
      <c r="Y39" s="105">
        <f t="shared" si="12"/>
        <v>71.4285714285714</v>
      </c>
    </row>
    <row r="40" spans="1:25">
      <c r="A40" s="91">
        <v>35</v>
      </c>
      <c r="B40" s="66">
        <v>35</v>
      </c>
      <c r="C40" s="99" t="s">
        <v>56</v>
      </c>
      <c r="D40" s="50">
        <f>SUM(CALCULATION!AT35:AV35)</f>
        <v>67</v>
      </c>
      <c r="E40" s="50">
        <f t="shared" si="13"/>
        <v>97.1014492753623</v>
      </c>
      <c r="F40" s="50">
        <f>SUM(CALCULATION!AX35:AZ35)</f>
        <v>55</v>
      </c>
      <c r="G40" s="50">
        <f t="shared" si="11"/>
        <v>93.2203389830508</v>
      </c>
      <c r="H40" s="50">
        <f>SUM(CALCULATION!BU35:BW35)</f>
        <v>75</v>
      </c>
      <c r="I40" s="50">
        <f t="shared" si="14"/>
        <v>98.6842105263158</v>
      </c>
      <c r="J40" s="50">
        <f>SUM(CALCULATION!BP35:BS35)</f>
        <v>11</v>
      </c>
      <c r="K40" s="50">
        <f t="shared" si="3"/>
        <v>78.5714285714286</v>
      </c>
      <c r="L40" s="50">
        <f>SUM(CALCULATION!R35:T35)</f>
        <v>84</v>
      </c>
      <c r="M40" s="50">
        <f t="shared" si="15"/>
        <v>94.3820224719101</v>
      </c>
      <c r="N40" s="50">
        <f>SUM(CALCULATION!BH35:BJ35)</f>
        <v>88</v>
      </c>
      <c r="O40" s="50">
        <f t="shared" si="16"/>
        <v>98.876404494382</v>
      </c>
      <c r="P40" s="50">
        <f>SUM(CALCULATION!BL35:BN35)</f>
        <v>23</v>
      </c>
      <c r="Q40" s="50">
        <f t="shared" si="6"/>
        <v>100</v>
      </c>
      <c r="R40" s="50">
        <f>SUM(CALCULATION!AE35:AG35)</f>
        <v>83</v>
      </c>
      <c r="S40" s="50">
        <f t="shared" si="17"/>
        <v>94.3181818181818</v>
      </c>
      <c r="T40" s="50">
        <f>SUM(CALCULATION!AI35:AO35)</f>
        <v>15</v>
      </c>
      <c r="U40" s="50">
        <f t="shared" si="18"/>
        <v>100</v>
      </c>
      <c r="V40" s="50">
        <f>SUM(CALCULATION!V35:X35)</f>
        <v>92</v>
      </c>
      <c r="W40" s="50">
        <f t="shared" si="19"/>
        <v>94.8453608247423</v>
      </c>
      <c r="X40" s="50">
        <f>SUM(CALCULATION!Z35:AC35)</f>
        <v>6</v>
      </c>
      <c r="Y40" s="105">
        <f t="shared" si="12"/>
        <v>85.7142857142857</v>
      </c>
    </row>
    <row r="41" spans="1:25">
      <c r="A41" s="91">
        <v>36</v>
      </c>
      <c r="B41" s="66">
        <v>36</v>
      </c>
      <c r="C41" s="99" t="s">
        <v>57</v>
      </c>
      <c r="D41" s="50">
        <f>SUM(CALCULATION!AT36:AV36)</f>
        <v>54</v>
      </c>
      <c r="E41" s="50">
        <f t="shared" si="13"/>
        <v>78.2608695652174</v>
      </c>
      <c r="F41" s="50">
        <f>SUM(CALCULATION!AX36:AZ36)</f>
        <v>51</v>
      </c>
      <c r="G41" s="50">
        <f t="shared" si="11"/>
        <v>86.4406779661017</v>
      </c>
      <c r="H41" s="50">
        <f>SUM(CALCULATION!BU36:BW36)</f>
        <v>64</v>
      </c>
      <c r="I41" s="50">
        <f t="shared" si="14"/>
        <v>84.2105263157895</v>
      </c>
      <c r="J41" s="50">
        <f>SUM(CALCULATION!BP36:BS36)</f>
        <v>12</v>
      </c>
      <c r="K41" s="50">
        <f t="shared" si="3"/>
        <v>85.7142857142857</v>
      </c>
      <c r="L41" s="50">
        <f>SUM(CALCULATION!R36:T36)</f>
        <v>74</v>
      </c>
      <c r="M41" s="50">
        <f t="shared" si="15"/>
        <v>83.1460674157303</v>
      </c>
      <c r="N41" s="50">
        <f>SUM(CALCULATION!BH36:BJ36)</f>
        <v>75</v>
      </c>
      <c r="O41" s="50">
        <f t="shared" si="16"/>
        <v>84.2696629213483</v>
      </c>
      <c r="P41" s="50">
        <f>SUM(CALCULATION!BL36:BN36)</f>
        <v>17</v>
      </c>
      <c r="Q41" s="50">
        <f t="shared" si="6"/>
        <v>73.9130434782609</v>
      </c>
      <c r="R41" s="50">
        <f>SUM(CALCULATION!AE36:AG36)</f>
        <v>66</v>
      </c>
      <c r="S41" s="50">
        <f t="shared" si="17"/>
        <v>75</v>
      </c>
      <c r="T41" s="50">
        <f>SUM(CALCULATION!AI36:AO36)</f>
        <v>12</v>
      </c>
      <c r="U41" s="50">
        <f t="shared" si="18"/>
        <v>80</v>
      </c>
      <c r="V41" s="50">
        <f>SUM(CALCULATION!V36:X36)</f>
        <v>64</v>
      </c>
      <c r="W41" s="50">
        <f t="shared" si="19"/>
        <v>65.979381443299</v>
      </c>
      <c r="X41" s="50">
        <f>SUM(CALCULATION!Z36:AC36)</f>
        <v>7</v>
      </c>
      <c r="Y41" s="105">
        <f t="shared" si="12"/>
        <v>100</v>
      </c>
    </row>
    <row r="42" spans="1:25">
      <c r="A42" s="91">
        <v>37</v>
      </c>
      <c r="B42" s="66">
        <v>37</v>
      </c>
      <c r="C42" s="99" t="s">
        <v>58</v>
      </c>
      <c r="D42" s="50">
        <f>SUM(CALCULATION!AT37:AV37)</f>
        <v>63</v>
      </c>
      <c r="E42" s="50">
        <f t="shared" si="13"/>
        <v>91.304347826087</v>
      </c>
      <c r="F42" s="50">
        <f>SUM(CALCULATION!AX37:AZ37)</f>
        <v>53</v>
      </c>
      <c r="G42" s="50">
        <f t="shared" si="11"/>
        <v>89.8305084745763</v>
      </c>
      <c r="H42" s="50">
        <f>SUM(CALCULATION!BU37:BW37)</f>
        <v>67</v>
      </c>
      <c r="I42" s="50">
        <f t="shared" si="14"/>
        <v>88.1578947368421</v>
      </c>
      <c r="J42" s="50">
        <f>SUM(CALCULATION!BP37:BS37)</f>
        <v>13</v>
      </c>
      <c r="K42" s="50">
        <f t="shared" si="3"/>
        <v>92.8571428571429</v>
      </c>
      <c r="L42" s="50">
        <f>SUM(CALCULATION!R37:T37)</f>
        <v>73</v>
      </c>
      <c r="M42" s="50">
        <f t="shared" si="15"/>
        <v>82.0224719101124</v>
      </c>
      <c r="N42" s="50">
        <f>SUM(CALCULATION!BH37:BJ37)</f>
        <v>81</v>
      </c>
      <c r="O42" s="50">
        <f t="shared" si="16"/>
        <v>91.0112359550562</v>
      </c>
      <c r="P42" s="50">
        <f>SUM(CALCULATION!BL37:BN37)</f>
        <v>21</v>
      </c>
      <c r="Q42" s="50">
        <f t="shared" si="6"/>
        <v>91.304347826087</v>
      </c>
      <c r="R42" s="50">
        <f>SUM(CALCULATION!AE37:AG37)</f>
        <v>83</v>
      </c>
      <c r="S42" s="50">
        <f t="shared" si="17"/>
        <v>94.3181818181818</v>
      </c>
      <c r="T42" s="50">
        <f>SUM(CALCULATION!AI37:AO37)</f>
        <v>14</v>
      </c>
      <c r="U42" s="50">
        <f t="shared" si="18"/>
        <v>93.3333333333333</v>
      </c>
      <c r="V42" s="50">
        <f>SUM(CALCULATION!V37:X37)</f>
        <v>89</v>
      </c>
      <c r="W42" s="50">
        <f t="shared" si="19"/>
        <v>91.7525773195876</v>
      </c>
      <c r="X42" s="50">
        <f>SUM(CALCULATION!Z37:AC37)</f>
        <v>6</v>
      </c>
      <c r="Y42" s="105">
        <f t="shared" si="12"/>
        <v>85.7142857142857</v>
      </c>
    </row>
    <row r="43" spans="1:25">
      <c r="A43" s="91">
        <v>38</v>
      </c>
      <c r="B43" s="66">
        <v>38</v>
      </c>
      <c r="C43" s="99" t="s">
        <v>59</v>
      </c>
      <c r="D43" s="50">
        <f>SUM(CALCULATION!AT38:AV38)</f>
        <v>63</v>
      </c>
      <c r="E43" s="50">
        <f t="shared" si="13"/>
        <v>91.304347826087</v>
      </c>
      <c r="F43" s="50">
        <f>SUM(CALCULATION!AX38:AZ38)</f>
        <v>55</v>
      </c>
      <c r="G43" s="50">
        <f t="shared" si="11"/>
        <v>93.2203389830508</v>
      </c>
      <c r="H43" s="50">
        <f>SUM(CALCULATION!BU38:BW38)</f>
        <v>73</v>
      </c>
      <c r="I43" s="50">
        <f t="shared" si="14"/>
        <v>96.0526315789474</v>
      </c>
      <c r="J43" s="50">
        <f>SUM(CALCULATION!BP38:BS38)</f>
        <v>13</v>
      </c>
      <c r="K43" s="50">
        <f t="shared" si="3"/>
        <v>92.8571428571429</v>
      </c>
      <c r="L43" s="50">
        <f>SUM(CALCULATION!R38:T38)</f>
        <v>86</v>
      </c>
      <c r="M43" s="50">
        <f t="shared" si="15"/>
        <v>96.6292134831461</v>
      </c>
      <c r="N43" s="50">
        <f>SUM(CALCULATION!BH38:BJ38)</f>
        <v>86</v>
      </c>
      <c r="O43" s="50">
        <f t="shared" si="16"/>
        <v>96.6292134831461</v>
      </c>
      <c r="P43" s="50">
        <f>SUM(CALCULATION!BL38:BN38)</f>
        <v>21</v>
      </c>
      <c r="Q43" s="50">
        <f t="shared" si="6"/>
        <v>91.304347826087</v>
      </c>
      <c r="R43" s="50">
        <f>SUM(CALCULATION!AE38:AG38)</f>
        <v>81</v>
      </c>
      <c r="S43" s="50">
        <f t="shared" si="17"/>
        <v>92.0454545454545</v>
      </c>
      <c r="T43" s="50">
        <f>SUM(CALCULATION!AI38:AO38)</f>
        <v>15</v>
      </c>
      <c r="U43" s="50">
        <f t="shared" si="18"/>
        <v>100</v>
      </c>
      <c r="V43" s="50">
        <f>SUM(CALCULATION!V38:X38)</f>
        <v>86</v>
      </c>
      <c r="W43" s="50">
        <f t="shared" si="19"/>
        <v>88.659793814433</v>
      </c>
      <c r="X43" s="50">
        <f>SUM(CALCULATION!Z38:AC38)</f>
        <v>5</v>
      </c>
      <c r="Y43" s="105">
        <f t="shared" si="12"/>
        <v>71.4285714285714</v>
      </c>
    </row>
    <row r="44" spans="1:25">
      <c r="A44" s="91">
        <v>39</v>
      </c>
      <c r="B44" s="66">
        <v>39</v>
      </c>
      <c r="C44" s="99" t="s">
        <v>60</v>
      </c>
      <c r="D44" s="50">
        <f>SUM(CALCULATION!AT39:AV39)</f>
        <v>60</v>
      </c>
      <c r="E44" s="50">
        <f t="shared" si="13"/>
        <v>86.9565217391304</v>
      </c>
      <c r="F44" s="50">
        <f>SUM(CALCULATION!AX39:AZ39)</f>
        <v>51</v>
      </c>
      <c r="G44" s="50">
        <f t="shared" si="11"/>
        <v>86.4406779661017</v>
      </c>
      <c r="H44" s="50">
        <f>SUM(CALCULATION!BU39:BW39)</f>
        <v>70</v>
      </c>
      <c r="I44" s="50">
        <f t="shared" si="14"/>
        <v>92.1052631578947</v>
      </c>
      <c r="J44" s="50">
        <f>SUM(CALCULATION!BP39:BS39)</f>
        <v>12</v>
      </c>
      <c r="K44" s="50">
        <f t="shared" si="3"/>
        <v>85.7142857142857</v>
      </c>
      <c r="L44" s="50">
        <f>SUM(CALCULATION!R39:T39)</f>
        <v>78</v>
      </c>
      <c r="M44" s="50">
        <f t="shared" si="15"/>
        <v>87.6404494382023</v>
      </c>
      <c r="N44" s="50">
        <f>SUM(CALCULATION!BH39:BJ39)</f>
        <v>83</v>
      </c>
      <c r="O44" s="50">
        <f t="shared" si="16"/>
        <v>93.2584269662921</v>
      </c>
      <c r="P44" s="50">
        <f>SUM(CALCULATION!BL39:BN39)</f>
        <v>21</v>
      </c>
      <c r="Q44" s="50">
        <f t="shared" si="6"/>
        <v>91.304347826087</v>
      </c>
      <c r="R44" s="50">
        <f>SUM(CALCULATION!AE39:AG39)</f>
        <v>75</v>
      </c>
      <c r="S44" s="50">
        <f t="shared" si="17"/>
        <v>85.2272727272727</v>
      </c>
      <c r="T44" s="50">
        <f>SUM(CALCULATION!AI39:AO39)</f>
        <v>12</v>
      </c>
      <c r="U44" s="50">
        <f t="shared" si="18"/>
        <v>80</v>
      </c>
      <c r="V44" s="50">
        <f>SUM(CALCULATION!V39:X39)</f>
        <v>84</v>
      </c>
      <c r="W44" s="50">
        <f t="shared" si="19"/>
        <v>86.5979381443299</v>
      </c>
      <c r="X44" s="50">
        <f>SUM(CALCULATION!Z39:AC39)</f>
        <v>5</v>
      </c>
      <c r="Y44" s="105">
        <f t="shared" si="12"/>
        <v>71.4285714285714</v>
      </c>
    </row>
    <row r="45" ht="31.5" customHeight="1" spans="1:25">
      <c r="A45" s="91">
        <v>40</v>
      </c>
      <c r="B45" s="66">
        <v>40</v>
      </c>
      <c r="C45" s="100" t="s">
        <v>61</v>
      </c>
      <c r="D45" s="50">
        <f>SUM(CALCULATION!AT40:AV40)</f>
        <v>58</v>
      </c>
      <c r="E45" s="50">
        <f t="shared" si="13"/>
        <v>84.0579710144928</v>
      </c>
      <c r="F45" s="50">
        <f>SUM(CALCULATION!AX40:AZ40)</f>
        <v>46</v>
      </c>
      <c r="G45" s="50">
        <f t="shared" si="11"/>
        <v>77.9661016949153</v>
      </c>
      <c r="H45" s="50">
        <f>SUM(CALCULATION!BU40:BW40)</f>
        <v>65</v>
      </c>
      <c r="I45" s="50">
        <f t="shared" si="14"/>
        <v>85.5263157894737</v>
      </c>
      <c r="J45" s="50">
        <f>SUM(CALCULATION!BP40:BS40)</f>
        <v>11</v>
      </c>
      <c r="K45" s="50">
        <f t="shared" si="3"/>
        <v>78.5714285714286</v>
      </c>
      <c r="L45" s="50">
        <f>SUM(CALCULATION!R40:T40)</f>
        <v>73</v>
      </c>
      <c r="M45" s="50">
        <f t="shared" si="15"/>
        <v>82.0224719101124</v>
      </c>
      <c r="N45" s="50">
        <f>SUM(CALCULATION!BH40:BJ40)</f>
        <v>75</v>
      </c>
      <c r="O45" s="50">
        <f t="shared" si="16"/>
        <v>84.2696629213483</v>
      </c>
      <c r="P45" s="50">
        <f>SUM(CALCULATION!BL40:BN40)</f>
        <v>21</v>
      </c>
      <c r="Q45" s="50">
        <f t="shared" si="6"/>
        <v>91.304347826087</v>
      </c>
      <c r="R45" s="50">
        <f>SUM(CALCULATION!AE40:AG40)</f>
        <v>74</v>
      </c>
      <c r="S45" s="50">
        <f t="shared" si="17"/>
        <v>84.0909090909091</v>
      </c>
      <c r="T45" s="50">
        <f>SUM(CALCULATION!AI40:AO40)</f>
        <v>12</v>
      </c>
      <c r="U45" s="50">
        <f t="shared" si="18"/>
        <v>80</v>
      </c>
      <c r="V45" s="50">
        <f>SUM(CALCULATION!V40:X40)</f>
        <v>76</v>
      </c>
      <c r="W45" s="50">
        <f t="shared" si="19"/>
        <v>78.3505154639175</v>
      </c>
      <c r="X45" s="50">
        <f>SUM(CALCULATION!Z40:AC40)</f>
        <v>5</v>
      </c>
      <c r="Y45" s="105">
        <f t="shared" si="12"/>
        <v>71.4285714285714</v>
      </c>
    </row>
    <row r="46" spans="1:25">
      <c r="A46" s="91">
        <v>41</v>
      </c>
      <c r="B46" s="66">
        <v>41</v>
      </c>
      <c r="C46" s="99" t="s">
        <v>62</v>
      </c>
      <c r="D46" s="50">
        <f>SUM(CALCULATION!AT41:AV41)</f>
        <v>62</v>
      </c>
      <c r="E46" s="50">
        <f t="shared" si="13"/>
        <v>89.8550724637681</v>
      </c>
      <c r="F46" s="50">
        <f>SUM(CALCULATION!AX41:AZ41)</f>
        <v>55</v>
      </c>
      <c r="G46" s="50">
        <f t="shared" ref="G46:G63" si="20">F46/58*100</f>
        <v>94.8275862068966</v>
      </c>
      <c r="H46" s="50">
        <f>SUM(CALCULATION!BU41:BW41)</f>
        <v>70</v>
      </c>
      <c r="I46" s="50">
        <f t="shared" si="14"/>
        <v>92.1052631578947</v>
      </c>
      <c r="J46" s="50">
        <f>SUM(CALCULATION!BP41:BS41)</f>
        <v>13</v>
      </c>
      <c r="K46" s="50">
        <f t="shared" ref="K46:K63" si="21">J46/13*100</f>
        <v>100</v>
      </c>
      <c r="L46" s="50">
        <f>SUM(CALCULATION!R41:T41)</f>
        <v>85</v>
      </c>
      <c r="M46" s="50">
        <f t="shared" si="15"/>
        <v>95.5056179775281</v>
      </c>
      <c r="N46" s="50">
        <f>SUM(CALCULATION!BH41:BJ41)</f>
        <v>86</v>
      </c>
      <c r="O46" s="50">
        <f t="shared" si="16"/>
        <v>96.6292134831461</v>
      </c>
      <c r="P46" s="50">
        <f>SUM(CALCULATION!BL41:BN41)</f>
        <v>17</v>
      </c>
      <c r="Q46" s="50">
        <f t="shared" ref="Q46:Q63" si="22">P46/17*100</f>
        <v>100</v>
      </c>
      <c r="R46" s="50">
        <f>SUM(CALCULATION!AE41:AG41)</f>
        <v>85</v>
      </c>
      <c r="S46" s="50">
        <f t="shared" si="17"/>
        <v>96.5909090909091</v>
      </c>
      <c r="T46" s="50">
        <f>SUM(CALCULATION!AI41:AO41)</f>
        <v>13</v>
      </c>
      <c r="U46" s="50">
        <f t="shared" si="18"/>
        <v>86.6666666666667</v>
      </c>
      <c r="V46" s="50">
        <f>SUM(CALCULATION!V41:X41)</f>
        <v>89</v>
      </c>
      <c r="W46" s="50">
        <f t="shared" si="19"/>
        <v>91.7525773195876</v>
      </c>
      <c r="X46" s="50">
        <f>SUM(CALCULATION!Z41:AC41)</f>
        <v>8</v>
      </c>
      <c r="Y46" s="105">
        <f t="shared" ref="Y46:Y63" si="23">X46/8*100</f>
        <v>100</v>
      </c>
    </row>
    <row r="47" spans="1:25">
      <c r="A47" s="91">
        <v>42</v>
      </c>
      <c r="B47" s="66">
        <v>42</v>
      </c>
      <c r="C47" s="99" t="s">
        <v>63</v>
      </c>
      <c r="D47" s="50">
        <f>SUM(CALCULATION!AT42:AV42)</f>
        <v>64</v>
      </c>
      <c r="E47" s="50">
        <f t="shared" si="13"/>
        <v>92.7536231884058</v>
      </c>
      <c r="F47" s="50">
        <f>SUM(CALCULATION!AX42:AZ42)</f>
        <v>53</v>
      </c>
      <c r="G47" s="50">
        <f t="shared" si="20"/>
        <v>91.3793103448276</v>
      </c>
      <c r="H47" s="50">
        <f>SUM(CALCULATION!BU42:BW42)</f>
        <v>75</v>
      </c>
      <c r="I47" s="50">
        <f t="shared" si="14"/>
        <v>98.6842105263158</v>
      </c>
      <c r="J47" s="50">
        <f>SUM(CALCULATION!BP42:BS42)</f>
        <v>13</v>
      </c>
      <c r="K47" s="50">
        <f t="shared" si="21"/>
        <v>100</v>
      </c>
      <c r="L47" s="50">
        <f>SUM(CALCULATION!R42:T42)</f>
        <v>88</v>
      </c>
      <c r="M47" s="50">
        <f t="shared" si="15"/>
        <v>98.876404494382</v>
      </c>
      <c r="N47" s="50">
        <f>SUM(CALCULATION!BH42:BJ42)</f>
        <v>88</v>
      </c>
      <c r="O47" s="50">
        <f t="shared" si="16"/>
        <v>98.876404494382</v>
      </c>
      <c r="P47" s="50">
        <f>SUM(CALCULATION!BL42:BN42)</f>
        <v>17</v>
      </c>
      <c r="Q47" s="50">
        <f t="shared" si="22"/>
        <v>100</v>
      </c>
      <c r="R47" s="50">
        <f>SUM(CALCULATION!AE42:AG42)</f>
        <v>85</v>
      </c>
      <c r="S47" s="50">
        <f t="shared" si="17"/>
        <v>96.5909090909091</v>
      </c>
      <c r="T47" s="50">
        <f>SUM(CALCULATION!AI42:AO42)</f>
        <v>15</v>
      </c>
      <c r="U47" s="50">
        <f t="shared" si="18"/>
        <v>100</v>
      </c>
      <c r="V47" s="50">
        <f>SUM(CALCULATION!V42:X42)</f>
        <v>94</v>
      </c>
      <c r="W47" s="50">
        <f t="shared" si="19"/>
        <v>96.9072164948454</v>
      </c>
      <c r="X47" s="50">
        <f>SUM(CALCULATION!Z42:AC42)</f>
        <v>7</v>
      </c>
      <c r="Y47" s="105">
        <f t="shared" si="23"/>
        <v>87.5</v>
      </c>
    </row>
    <row r="48" spans="1:25">
      <c r="A48" s="91">
        <v>43</v>
      </c>
      <c r="B48" s="66">
        <v>43</v>
      </c>
      <c r="C48" s="99" t="s">
        <v>64</v>
      </c>
      <c r="D48" s="50">
        <f>SUM(CALCULATION!AT43:AV43)</f>
        <v>59</v>
      </c>
      <c r="E48" s="50">
        <f t="shared" si="13"/>
        <v>85.5072463768116</v>
      </c>
      <c r="F48" s="50">
        <f>SUM(CALCULATION!AX43:AZ43)</f>
        <v>38</v>
      </c>
      <c r="G48" s="50">
        <f t="shared" si="20"/>
        <v>65.5172413793103</v>
      </c>
      <c r="H48" s="50">
        <f>SUM(CALCULATION!BU43:BW43)</f>
        <v>65</v>
      </c>
      <c r="I48" s="50">
        <f t="shared" si="14"/>
        <v>85.5263157894737</v>
      </c>
      <c r="J48" s="50">
        <f>SUM(CALCULATION!BP43:BS43)</f>
        <v>11</v>
      </c>
      <c r="K48" s="50">
        <f t="shared" si="21"/>
        <v>84.6153846153846</v>
      </c>
      <c r="L48" s="50">
        <f>SUM(CALCULATION!R43:T43)</f>
        <v>69</v>
      </c>
      <c r="M48" s="50">
        <f t="shared" si="15"/>
        <v>77.5280898876404</v>
      </c>
      <c r="N48" s="50">
        <f>SUM(CALCULATION!BH43:BJ43)</f>
        <v>71</v>
      </c>
      <c r="O48" s="50">
        <f t="shared" si="16"/>
        <v>79.7752808988764</v>
      </c>
      <c r="P48" s="50">
        <f>SUM(CALCULATION!BL43:BN43)</f>
        <v>15</v>
      </c>
      <c r="Q48" s="50">
        <f t="shared" si="22"/>
        <v>88.2352941176471</v>
      </c>
      <c r="R48" s="50">
        <f>SUM(CALCULATION!AE43:AG43)</f>
        <v>68</v>
      </c>
      <c r="S48" s="50">
        <f t="shared" si="17"/>
        <v>77.2727272727273</v>
      </c>
      <c r="T48" s="50">
        <f>SUM(CALCULATION!AI43:AO43)</f>
        <v>14</v>
      </c>
      <c r="U48" s="50">
        <f t="shared" si="18"/>
        <v>93.3333333333333</v>
      </c>
      <c r="V48" s="50">
        <f>SUM(CALCULATION!V43:X43)</f>
        <v>74</v>
      </c>
      <c r="W48" s="50">
        <f t="shared" si="19"/>
        <v>76.2886597938144</v>
      </c>
      <c r="X48" s="50">
        <f>SUM(CALCULATION!Z43:AC43)</f>
        <v>7</v>
      </c>
      <c r="Y48" s="105">
        <f t="shared" si="23"/>
        <v>87.5</v>
      </c>
    </row>
    <row r="49" spans="1:25">
      <c r="A49" s="91">
        <v>44</v>
      </c>
      <c r="B49" s="66">
        <v>44</v>
      </c>
      <c r="C49" s="99" t="s">
        <v>65</v>
      </c>
      <c r="D49" s="50">
        <f>SUM(CALCULATION!AT44:AV44)</f>
        <v>58</v>
      </c>
      <c r="E49" s="50">
        <f t="shared" si="13"/>
        <v>84.0579710144928</v>
      </c>
      <c r="F49" s="50">
        <f>SUM(CALCULATION!AX44:AZ44)</f>
        <v>45</v>
      </c>
      <c r="G49" s="50">
        <f t="shared" si="20"/>
        <v>77.5862068965517</v>
      </c>
      <c r="H49" s="50">
        <f>SUM(CALCULATION!BU44:BW44)</f>
        <v>63</v>
      </c>
      <c r="I49" s="50">
        <f t="shared" si="14"/>
        <v>82.8947368421053</v>
      </c>
      <c r="J49" s="50">
        <v>13</v>
      </c>
      <c r="K49" s="50">
        <f t="shared" si="21"/>
        <v>100</v>
      </c>
      <c r="L49" s="50">
        <f>SUM(CALCULATION!R44:T44)</f>
        <v>76</v>
      </c>
      <c r="M49" s="50">
        <f t="shared" si="15"/>
        <v>85.3932584269663</v>
      </c>
      <c r="N49" s="50">
        <f>SUM(CALCULATION!BH44:BJ44)</f>
        <v>79</v>
      </c>
      <c r="O49" s="50">
        <f t="shared" si="16"/>
        <v>88.7640449438202</v>
      </c>
      <c r="P49" s="50">
        <f>SUM(CALCULATION!BL44:BN44)</f>
        <v>15</v>
      </c>
      <c r="Q49" s="50">
        <f t="shared" si="22"/>
        <v>88.2352941176471</v>
      </c>
      <c r="R49" s="50">
        <f>SUM(CALCULATION!AE44:AG44)</f>
        <v>68</v>
      </c>
      <c r="S49" s="50">
        <f t="shared" si="17"/>
        <v>77.2727272727273</v>
      </c>
      <c r="T49" s="50">
        <f>SUM(CALCULATION!AI44:AO44)</f>
        <v>11</v>
      </c>
      <c r="U49" s="50">
        <f t="shared" si="18"/>
        <v>73.3333333333333</v>
      </c>
      <c r="V49" s="50">
        <f>SUM(CALCULATION!V44:X44)</f>
        <v>75</v>
      </c>
      <c r="W49" s="50">
        <f t="shared" si="19"/>
        <v>77.319587628866</v>
      </c>
      <c r="X49" s="50">
        <f>SUM(CALCULATION!Z44:AC44)</f>
        <v>7</v>
      </c>
      <c r="Y49" s="105">
        <f t="shared" si="23"/>
        <v>87.5</v>
      </c>
    </row>
    <row r="50" spans="1:25">
      <c r="A50" s="91">
        <v>45</v>
      </c>
      <c r="B50" s="66">
        <v>45</v>
      </c>
      <c r="C50" s="99" t="s">
        <v>66</v>
      </c>
      <c r="D50" s="50">
        <f>SUM(CALCULATION!AT45:AV45)</f>
        <v>64</v>
      </c>
      <c r="E50" s="50">
        <f t="shared" si="13"/>
        <v>92.7536231884058</v>
      </c>
      <c r="F50" s="50">
        <f>SUM(CALCULATION!AX45:AZ45)</f>
        <v>54</v>
      </c>
      <c r="G50" s="50">
        <f t="shared" si="20"/>
        <v>93.1034482758621</v>
      </c>
      <c r="H50" s="50">
        <f>SUM(CALCULATION!BU45:BW45)</f>
        <v>73</v>
      </c>
      <c r="I50" s="50">
        <f t="shared" si="14"/>
        <v>96.0526315789474</v>
      </c>
      <c r="J50" s="50">
        <f>SUM(CALCULATION!BP45:BS45)</f>
        <v>13</v>
      </c>
      <c r="K50" s="50">
        <f t="shared" si="21"/>
        <v>100</v>
      </c>
      <c r="L50" s="50">
        <f>SUM(CALCULATION!R45:T45)</f>
        <v>88</v>
      </c>
      <c r="M50" s="50">
        <f t="shared" si="15"/>
        <v>98.876404494382</v>
      </c>
      <c r="N50" s="50">
        <f>SUM(CALCULATION!BH45:BJ45)</f>
        <v>84</v>
      </c>
      <c r="O50" s="50">
        <f t="shared" si="16"/>
        <v>94.3820224719101</v>
      </c>
      <c r="P50" s="50">
        <f>SUM(CALCULATION!BL45:BN45)</f>
        <v>15</v>
      </c>
      <c r="Q50" s="50">
        <f t="shared" si="22"/>
        <v>88.2352941176471</v>
      </c>
      <c r="R50" s="50">
        <f>SUM(CALCULATION!AE45:AG45)</f>
        <v>85</v>
      </c>
      <c r="S50" s="50">
        <f t="shared" si="17"/>
        <v>96.5909090909091</v>
      </c>
      <c r="T50" s="50">
        <f>SUM(CALCULATION!AI45:AO45)</f>
        <v>14</v>
      </c>
      <c r="U50" s="50">
        <f t="shared" si="18"/>
        <v>93.3333333333333</v>
      </c>
      <c r="V50" s="50">
        <f>SUM(CALCULATION!V45:X45)</f>
        <v>89</v>
      </c>
      <c r="W50" s="50">
        <f t="shared" si="19"/>
        <v>91.7525773195876</v>
      </c>
      <c r="X50" s="50">
        <f>SUM(CALCULATION!Z45:AC45)</f>
        <v>8</v>
      </c>
      <c r="Y50" s="105">
        <f t="shared" si="23"/>
        <v>100</v>
      </c>
    </row>
    <row r="51" spans="1:25">
      <c r="A51" s="91">
        <v>46</v>
      </c>
      <c r="B51" s="66">
        <v>46</v>
      </c>
      <c r="C51" s="99" t="s">
        <v>67</v>
      </c>
      <c r="D51" s="50">
        <f>SUM(CALCULATION!AT46:AV46)</f>
        <v>51</v>
      </c>
      <c r="E51" s="50">
        <f t="shared" si="13"/>
        <v>73.9130434782609</v>
      </c>
      <c r="F51" s="50">
        <f>SUM(CALCULATION!AX46:AZ46)</f>
        <v>44</v>
      </c>
      <c r="G51" s="50">
        <f t="shared" si="20"/>
        <v>75.8620689655172</v>
      </c>
      <c r="H51" s="50">
        <f>SUM(CALCULATION!BU46:BW46)</f>
        <v>70</v>
      </c>
      <c r="I51" s="50">
        <f t="shared" si="14"/>
        <v>92.1052631578947</v>
      </c>
      <c r="J51" s="50">
        <f>SUM(CALCULATION!BP46:BS46)</f>
        <v>13</v>
      </c>
      <c r="K51" s="50">
        <f t="shared" si="21"/>
        <v>100</v>
      </c>
      <c r="L51" s="50">
        <f>SUM(CALCULATION!R46:T46)</f>
        <v>74</v>
      </c>
      <c r="M51" s="50">
        <f t="shared" si="15"/>
        <v>83.1460674157303</v>
      </c>
      <c r="N51" s="50">
        <f>SUM(CALCULATION!BH46:BJ46)</f>
        <v>77</v>
      </c>
      <c r="O51" s="50">
        <f t="shared" si="16"/>
        <v>86.5168539325843</v>
      </c>
      <c r="P51" s="50">
        <f>SUM(CALCULATION!BL46:BN46)</f>
        <v>17</v>
      </c>
      <c r="Q51" s="50">
        <f t="shared" si="22"/>
        <v>100</v>
      </c>
      <c r="R51" s="50">
        <f>SUM(CALCULATION!AE46:AG46)</f>
        <v>73</v>
      </c>
      <c r="S51" s="50">
        <f t="shared" si="17"/>
        <v>82.9545454545455</v>
      </c>
      <c r="T51" s="50">
        <f>SUM(CALCULATION!AI46:AO46)</f>
        <v>14</v>
      </c>
      <c r="U51" s="50">
        <f t="shared" si="18"/>
        <v>93.3333333333333</v>
      </c>
      <c r="V51" s="50">
        <f>SUM(CALCULATION!V46:X46)</f>
        <v>81</v>
      </c>
      <c r="W51" s="50">
        <f t="shared" si="19"/>
        <v>83.5051546391753</v>
      </c>
      <c r="X51" s="50">
        <f>SUM(CALCULATION!Z46:AC46)</f>
        <v>7</v>
      </c>
      <c r="Y51" s="105">
        <f t="shared" si="23"/>
        <v>87.5</v>
      </c>
    </row>
    <row r="52" spans="1:25">
      <c r="A52" s="91">
        <v>47</v>
      </c>
      <c r="B52" s="66">
        <v>47</v>
      </c>
      <c r="C52" s="101" t="s">
        <v>68</v>
      </c>
      <c r="D52" s="50">
        <f>SUM(CALCULATION!AT47:AV47)</f>
        <v>66</v>
      </c>
      <c r="E52" s="50">
        <f t="shared" si="13"/>
        <v>95.6521739130435</v>
      </c>
      <c r="F52" s="50">
        <f>SUM(CALCULATION!AX47:AZ47)</f>
        <v>53</v>
      </c>
      <c r="G52" s="50">
        <f t="shared" si="20"/>
        <v>91.3793103448276</v>
      </c>
      <c r="H52" s="50">
        <f>SUM(CALCULATION!BU47:BW47)</f>
        <v>74</v>
      </c>
      <c r="I52" s="50">
        <f t="shared" si="14"/>
        <v>97.3684210526316</v>
      </c>
      <c r="J52" s="50">
        <f>SUM(CALCULATION!BP47:BS47)</f>
        <v>12</v>
      </c>
      <c r="K52" s="50">
        <f t="shared" si="21"/>
        <v>92.3076923076923</v>
      </c>
      <c r="L52" s="50">
        <f>SUM(CALCULATION!R47:T47)</f>
        <v>87</v>
      </c>
      <c r="M52" s="50">
        <f t="shared" si="15"/>
        <v>97.752808988764</v>
      </c>
      <c r="N52" s="50">
        <f>SUM(CALCULATION!BH47:BJ47)</f>
        <v>86</v>
      </c>
      <c r="O52" s="50">
        <f t="shared" si="16"/>
        <v>96.6292134831461</v>
      </c>
      <c r="P52" s="50">
        <f>SUM(CALCULATION!BL47:BN47)</f>
        <v>17</v>
      </c>
      <c r="Q52" s="50">
        <f t="shared" si="22"/>
        <v>100</v>
      </c>
      <c r="R52" s="50">
        <f>SUM(CALCULATION!AE47:AG47)</f>
        <v>83</v>
      </c>
      <c r="S52" s="50">
        <f t="shared" si="17"/>
        <v>94.3181818181818</v>
      </c>
      <c r="T52" s="50">
        <f>SUM(CALCULATION!AI47:AO47)</f>
        <v>14</v>
      </c>
      <c r="U52" s="50">
        <f t="shared" si="18"/>
        <v>93.3333333333333</v>
      </c>
      <c r="V52" s="50">
        <f>SUM(CALCULATION!V47:X47)</f>
        <v>91</v>
      </c>
      <c r="W52" s="50">
        <f t="shared" si="19"/>
        <v>93.8144329896907</v>
      </c>
      <c r="X52" s="50">
        <f>SUM(CALCULATION!Z47:AC47)</f>
        <v>7</v>
      </c>
      <c r="Y52" s="105">
        <f t="shared" si="23"/>
        <v>87.5</v>
      </c>
    </row>
    <row r="53" ht="28.5" customHeight="1" spans="1:25">
      <c r="A53" s="91">
        <v>48</v>
      </c>
      <c r="B53" s="66">
        <v>48</v>
      </c>
      <c r="C53" s="100" t="s">
        <v>69</v>
      </c>
      <c r="D53" s="50">
        <f>SUM(CALCULATION!AT48:AV48)</f>
        <v>58</v>
      </c>
      <c r="E53" s="50">
        <f t="shared" si="13"/>
        <v>84.0579710144928</v>
      </c>
      <c r="F53" s="50">
        <f>SUM(CALCULATION!AX48:AZ48)</f>
        <v>36</v>
      </c>
      <c r="G53" s="50">
        <f t="shared" si="20"/>
        <v>62.0689655172414</v>
      </c>
      <c r="H53" s="50">
        <f>SUM(CALCULATION!BU48:BW48)</f>
        <v>55</v>
      </c>
      <c r="I53" s="50">
        <f t="shared" si="14"/>
        <v>72.3684210526316</v>
      </c>
      <c r="J53" s="50">
        <f>SUM(CALCULATION!BP48:BS48)</f>
        <v>12</v>
      </c>
      <c r="K53" s="50">
        <f t="shared" si="21"/>
        <v>92.3076923076923</v>
      </c>
      <c r="L53" s="50">
        <f>SUM(CALCULATION!R48:T48)</f>
        <v>61</v>
      </c>
      <c r="M53" s="50">
        <f t="shared" si="15"/>
        <v>68.5393258426966</v>
      </c>
      <c r="N53" s="50">
        <f>SUM(CALCULATION!BH48:BJ48)</f>
        <v>59</v>
      </c>
      <c r="O53" s="50">
        <f t="shared" si="16"/>
        <v>66.2921348314607</v>
      </c>
      <c r="P53" s="50">
        <f>SUM(CALCULATION!BL48:BN48)</f>
        <v>14</v>
      </c>
      <c r="Q53" s="50">
        <f t="shared" si="22"/>
        <v>82.3529411764706</v>
      </c>
      <c r="R53" s="50">
        <f>SUM(CALCULATION!AE48:AG48)</f>
        <v>70</v>
      </c>
      <c r="S53" s="50">
        <f t="shared" si="17"/>
        <v>79.5454545454545</v>
      </c>
      <c r="T53" s="50">
        <f>SUM(CALCULATION!AI48:AO48)</f>
        <v>10</v>
      </c>
      <c r="U53" s="50">
        <f t="shared" si="18"/>
        <v>66.6666666666667</v>
      </c>
      <c r="V53" s="50">
        <f>SUM(CALCULATION!V48:X48)</f>
        <v>63</v>
      </c>
      <c r="W53" s="50">
        <f t="shared" si="19"/>
        <v>64.9484536082474</v>
      </c>
      <c r="X53" s="50">
        <f>SUM(CALCULATION!Z48:AC48)</f>
        <v>7</v>
      </c>
      <c r="Y53" s="105">
        <f t="shared" si="23"/>
        <v>87.5</v>
      </c>
    </row>
    <row r="54" spans="1:25">
      <c r="A54" s="91">
        <v>49</v>
      </c>
      <c r="B54" s="66">
        <v>49</v>
      </c>
      <c r="C54" s="99" t="s">
        <v>70</v>
      </c>
      <c r="D54" s="50">
        <f>SUM(CALCULATION!AT49:AV49)</f>
        <v>57</v>
      </c>
      <c r="E54" s="50">
        <f t="shared" si="13"/>
        <v>82.6086956521739</v>
      </c>
      <c r="F54" s="50">
        <f>SUM(CALCULATION!AX49:AZ49)</f>
        <v>48</v>
      </c>
      <c r="G54" s="50">
        <f t="shared" si="20"/>
        <v>82.7586206896552</v>
      </c>
      <c r="H54" s="50">
        <f>SUM(CALCULATION!BU49:BW49)</f>
        <v>74</v>
      </c>
      <c r="I54" s="50">
        <f t="shared" si="14"/>
        <v>97.3684210526316</v>
      </c>
      <c r="J54" s="50">
        <f>SUM(CALCULATION!BP49:BS49)</f>
        <v>12</v>
      </c>
      <c r="K54" s="50">
        <f t="shared" si="21"/>
        <v>92.3076923076923</v>
      </c>
      <c r="L54" s="50">
        <f>SUM(CALCULATION!R49:T49)</f>
        <v>79</v>
      </c>
      <c r="M54" s="50">
        <f t="shared" si="15"/>
        <v>88.7640449438202</v>
      </c>
      <c r="N54" s="50">
        <f>SUM(CALCULATION!BH49:BJ49)</f>
        <v>85</v>
      </c>
      <c r="O54" s="50">
        <f t="shared" si="16"/>
        <v>95.5056179775281</v>
      </c>
      <c r="P54" s="50">
        <f>SUM(CALCULATION!BL49:BN49)</f>
        <v>15</v>
      </c>
      <c r="Q54" s="50">
        <f t="shared" si="22"/>
        <v>88.2352941176471</v>
      </c>
      <c r="R54" s="50">
        <f>SUM(CALCULATION!AE49:AG49)</f>
        <v>76</v>
      </c>
      <c r="S54" s="50">
        <f t="shared" si="17"/>
        <v>86.3636363636364</v>
      </c>
      <c r="T54" s="50">
        <f>SUM(CALCULATION!AI49:AO49)</f>
        <v>14</v>
      </c>
      <c r="U54" s="50">
        <f t="shared" si="18"/>
        <v>93.3333333333333</v>
      </c>
      <c r="V54" s="50">
        <f>SUM(CALCULATION!V49:X49)</f>
        <v>88</v>
      </c>
      <c r="W54" s="50">
        <f t="shared" si="19"/>
        <v>90.7216494845361</v>
      </c>
      <c r="X54" s="50">
        <f>SUM(CALCULATION!Z49:AC49)</f>
        <v>8</v>
      </c>
      <c r="Y54" s="105">
        <f t="shared" si="23"/>
        <v>100</v>
      </c>
    </row>
    <row r="55" spans="1:25">
      <c r="A55" s="91">
        <v>50</v>
      </c>
      <c r="B55" s="66">
        <v>50</v>
      </c>
      <c r="C55" s="99" t="s">
        <v>71</v>
      </c>
      <c r="D55" s="50">
        <f>SUM(CALCULATION!AT50:AV50)</f>
        <v>55</v>
      </c>
      <c r="E55" s="50">
        <f t="shared" si="13"/>
        <v>79.7101449275362</v>
      </c>
      <c r="F55" s="50">
        <f>SUM(CALCULATION!AX50:AZ50)</f>
        <v>47</v>
      </c>
      <c r="G55" s="50">
        <f t="shared" si="20"/>
        <v>81.0344827586207</v>
      </c>
      <c r="H55" s="50">
        <f>SUM(CALCULATION!BU50:BW50)</f>
        <v>67</v>
      </c>
      <c r="I55" s="50">
        <f t="shared" si="14"/>
        <v>88.1578947368421</v>
      </c>
      <c r="J55" s="50">
        <f>SUM(CALCULATION!BP50:BS50)</f>
        <v>12</v>
      </c>
      <c r="K55" s="50">
        <f t="shared" si="21"/>
        <v>92.3076923076923</v>
      </c>
      <c r="L55" s="50">
        <f>SUM(CALCULATION!R50:T50)</f>
        <v>77</v>
      </c>
      <c r="M55" s="50">
        <f t="shared" si="15"/>
        <v>86.5168539325843</v>
      </c>
      <c r="N55" s="50">
        <f>SUM(CALCULATION!BH50:BJ50)</f>
        <v>81</v>
      </c>
      <c r="O55" s="50">
        <f t="shared" si="16"/>
        <v>91.0112359550562</v>
      </c>
      <c r="P55" s="50">
        <f>SUM(CALCULATION!BL50:BN50)</f>
        <v>17</v>
      </c>
      <c r="Q55" s="50">
        <f t="shared" si="22"/>
        <v>100</v>
      </c>
      <c r="R55" s="50">
        <f>SUM(CALCULATION!AE50:AG50)</f>
        <v>73</v>
      </c>
      <c r="S55" s="50">
        <f t="shared" si="17"/>
        <v>82.9545454545455</v>
      </c>
      <c r="T55" s="50">
        <f>SUM(CALCULATION!AI50:AO50)</f>
        <v>12</v>
      </c>
      <c r="U55" s="50">
        <f t="shared" si="18"/>
        <v>80</v>
      </c>
      <c r="V55" s="50">
        <f>SUM(CALCULATION!V50:X50)</f>
        <v>75</v>
      </c>
      <c r="W55" s="50">
        <f t="shared" si="19"/>
        <v>77.319587628866</v>
      </c>
      <c r="X55" s="50">
        <f>SUM(CALCULATION!Z50:AC50)</f>
        <v>7</v>
      </c>
      <c r="Y55" s="105">
        <f t="shared" si="23"/>
        <v>87.5</v>
      </c>
    </row>
    <row r="56" spans="1:25">
      <c r="A56" s="91">
        <v>51</v>
      </c>
      <c r="B56" s="66">
        <v>51</v>
      </c>
      <c r="C56" s="99" t="s">
        <v>72</v>
      </c>
      <c r="D56" s="50">
        <f>SUM(CALCULATION!AT51:AV51)</f>
        <v>51</v>
      </c>
      <c r="E56" s="50">
        <f t="shared" si="13"/>
        <v>73.9130434782609</v>
      </c>
      <c r="F56" s="50">
        <f>SUM(CALCULATION!AX51:AZ51)</f>
        <v>42</v>
      </c>
      <c r="G56" s="50">
        <f t="shared" si="20"/>
        <v>72.4137931034483</v>
      </c>
      <c r="H56" s="50">
        <f>SUM(CALCULATION!BU51:BW51)</f>
        <v>62</v>
      </c>
      <c r="I56" s="50">
        <f t="shared" si="14"/>
        <v>81.5789473684211</v>
      </c>
      <c r="J56" s="50">
        <f>SUM(CALCULATION!BP51:BS51)</f>
        <v>11</v>
      </c>
      <c r="K56" s="50">
        <f t="shared" si="21"/>
        <v>84.6153846153846</v>
      </c>
      <c r="L56" s="50">
        <f>SUM(CALCULATION!R51:T51)</f>
        <v>67</v>
      </c>
      <c r="M56" s="50">
        <f t="shared" si="15"/>
        <v>75.2808988764045</v>
      </c>
      <c r="N56" s="50">
        <f>SUM(CALCULATION!BH51:BJ51)</f>
        <v>75</v>
      </c>
      <c r="O56" s="50">
        <f t="shared" si="16"/>
        <v>84.2696629213483</v>
      </c>
      <c r="P56" s="50">
        <f>SUM(CALCULATION!BL51:BN51)</f>
        <v>13</v>
      </c>
      <c r="Q56" s="50">
        <f t="shared" si="22"/>
        <v>76.4705882352941</v>
      </c>
      <c r="R56" s="50">
        <f>SUM(CALCULATION!AE51:AG51)</f>
        <v>64</v>
      </c>
      <c r="S56" s="50">
        <f t="shared" si="17"/>
        <v>72.7272727272727</v>
      </c>
      <c r="T56" s="50">
        <f>SUM(CALCULATION!AI51:AO51)</f>
        <v>11</v>
      </c>
      <c r="U56" s="50">
        <f t="shared" si="18"/>
        <v>73.3333333333333</v>
      </c>
      <c r="V56" s="50">
        <f>SUM(CALCULATION!V51:X51)</f>
        <v>70</v>
      </c>
      <c r="W56" s="50">
        <f t="shared" si="19"/>
        <v>72.1649484536082</v>
      </c>
      <c r="X56" s="50">
        <f>SUM(CALCULATION!Z51:AC51)</f>
        <v>7</v>
      </c>
      <c r="Y56" s="105">
        <f t="shared" si="23"/>
        <v>87.5</v>
      </c>
    </row>
    <row r="57" spans="1:25">
      <c r="A57" s="91">
        <v>52</v>
      </c>
      <c r="B57" s="66">
        <v>52</v>
      </c>
      <c r="C57" s="99" t="s">
        <v>73</v>
      </c>
      <c r="D57" s="50">
        <f>SUM(CALCULATION!AT52:AV52)</f>
        <v>59</v>
      </c>
      <c r="E57" s="50">
        <f t="shared" si="13"/>
        <v>85.5072463768116</v>
      </c>
      <c r="F57" s="50">
        <f>SUM(CALCULATION!AX52:AZ52)</f>
        <v>51</v>
      </c>
      <c r="G57" s="50">
        <f t="shared" si="20"/>
        <v>87.9310344827586</v>
      </c>
      <c r="H57" s="50">
        <f>SUM(CALCULATION!BU52:BW52)</f>
        <v>73</v>
      </c>
      <c r="I57" s="50">
        <f t="shared" si="14"/>
        <v>96.0526315789474</v>
      </c>
      <c r="J57" s="50">
        <f>SUM(CALCULATION!BP52:BS52)</f>
        <v>12</v>
      </c>
      <c r="K57" s="50">
        <f t="shared" si="21"/>
        <v>92.3076923076923</v>
      </c>
      <c r="L57" s="50">
        <f>SUM(CALCULATION!R52:T52)</f>
        <v>82</v>
      </c>
      <c r="M57" s="50">
        <f t="shared" si="15"/>
        <v>92.1348314606742</v>
      </c>
      <c r="N57" s="50">
        <f>SUM(CALCULATION!BH52:BJ52)</f>
        <v>84</v>
      </c>
      <c r="O57" s="50">
        <f t="shared" si="16"/>
        <v>94.3820224719101</v>
      </c>
      <c r="P57" s="50">
        <f>SUM(CALCULATION!BL52:BN52)</f>
        <v>17</v>
      </c>
      <c r="Q57" s="50">
        <f t="shared" si="22"/>
        <v>100</v>
      </c>
      <c r="R57" s="50">
        <f>SUM(CALCULATION!AE52:AG52)</f>
        <v>77</v>
      </c>
      <c r="S57" s="50">
        <f t="shared" si="17"/>
        <v>87.5</v>
      </c>
      <c r="T57" s="50">
        <f>SUM(CALCULATION!AI52:AO52)</f>
        <v>14</v>
      </c>
      <c r="U57" s="50">
        <f t="shared" si="18"/>
        <v>93.3333333333333</v>
      </c>
      <c r="V57" s="50">
        <f>SUM(CALCULATION!V52:X52)</f>
        <v>82</v>
      </c>
      <c r="W57" s="50">
        <f t="shared" si="19"/>
        <v>84.5360824742268</v>
      </c>
      <c r="X57" s="50">
        <f>SUM(CALCULATION!Z52:AC52)</f>
        <v>8</v>
      </c>
      <c r="Y57" s="105">
        <f t="shared" si="23"/>
        <v>100</v>
      </c>
    </row>
    <row r="58" spans="1:25">
      <c r="A58" s="91">
        <v>53</v>
      </c>
      <c r="B58" s="66">
        <v>53</v>
      </c>
      <c r="C58" s="99" t="s">
        <v>74</v>
      </c>
      <c r="D58" s="50">
        <f>SUM(CALCULATION!AT53:AV53)</f>
        <v>50</v>
      </c>
      <c r="E58" s="50">
        <f t="shared" si="13"/>
        <v>72.463768115942</v>
      </c>
      <c r="F58" s="50">
        <f>SUM(CALCULATION!AX53:AZ53)</f>
        <v>38</v>
      </c>
      <c r="G58" s="50">
        <f t="shared" si="20"/>
        <v>65.5172413793103</v>
      </c>
      <c r="H58" s="50">
        <f>SUM(CALCULATION!BU53:BW53)</f>
        <v>62</v>
      </c>
      <c r="I58" s="50">
        <f t="shared" si="14"/>
        <v>81.5789473684211</v>
      </c>
      <c r="J58" s="50">
        <f>SUM(CALCULATION!BP53:BS53)</f>
        <v>13</v>
      </c>
      <c r="K58" s="50">
        <f t="shared" si="21"/>
        <v>100</v>
      </c>
      <c r="L58" s="50">
        <f>SUM(CALCULATION!R53:T53)</f>
        <v>63</v>
      </c>
      <c r="M58" s="50">
        <f t="shared" si="15"/>
        <v>70.7865168539326</v>
      </c>
      <c r="N58" s="50">
        <f>SUM(CALCULATION!BH53:BJ53)</f>
        <v>63</v>
      </c>
      <c r="O58" s="50">
        <f t="shared" si="16"/>
        <v>70.7865168539326</v>
      </c>
      <c r="P58" s="50">
        <f>SUM(CALCULATION!BL53:BN53)</f>
        <v>11</v>
      </c>
      <c r="Q58" s="50">
        <f t="shared" si="22"/>
        <v>64.7058823529412</v>
      </c>
      <c r="R58" s="50">
        <f>SUM(CALCULATION!AE53:AG53)</f>
        <v>64</v>
      </c>
      <c r="S58" s="50">
        <f t="shared" si="17"/>
        <v>72.7272727272727</v>
      </c>
      <c r="T58" s="50">
        <f>SUM(CALCULATION!AI53:AO53)</f>
        <v>11</v>
      </c>
      <c r="U58" s="50">
        <f t="shared" si="18"/>
        <v>73.3333333333333</v>
      </c>
      <c r="V58" s="50">
        <f>SUM(CALCULATION!V53:X53)</f>
        <v>63</v>
      </c>
      <c r="W58" s="50">
        <f t="shared" si="19"/>
        <v>64.9484536082474</v>
      </c>
      <c r="X58" s="50">
        <f>SUM(CALCULATION!Z53:AC53)</f>
        <v>8</v>
      </c>
      <c r="Y58" s="105">
        <f t="shared" si="23"/>
        <v>100</v>
      </c>
    </row>
    <row r="59" spans="1:25">
      <c r="A59" s="91">
        <v>54</v>
      </c>
      <c r="B59" s="66">
        <v>54</v>
      </c>
      <c r="C59" s="99" t="s">
        <v>75</v>
      </c>
      <c r="D59" s="50">
        <f>SUM(CALCULATION!AT54:AV54)</f>
        <v>64</v>
      </c>
      <c r="E59" s="50">
        <f t="shared" si="13"/>
        <v>92.7536231884058</v>
      </c>
      <c r="F59" s="50">
        <f>SUM(CALCULATION!AX54:AZ54)</f>
        <v>53</v>
      </c>
      <c r="G59" s="50">
        <f t="shared" si="20"/>
        <v>91.3793103448276</v>
      </c>
      <c r="H59" s="50">
        <f>SUM(CALCULATION!BU54:BW54)</f>
        <v>74</v>
      </c>
      <c r="I59" s="50">
        <f t="shared" si="14"/>
        <v>97.3684210526316</v>
      </c>
      <c r="J59" s="50">
        <f>SUM(CALCULATION!BP54:BS54)</f>
        <v>12</v>
      </c>
      <c r="K59" s="50">
        <f t="shared" si="21"/>
        <v>92.3076923076923</v>
      </c>
      <c r="L59" s="50">
        <f>SUM(CALCULATION!R54:T54)</f>
        <v>84</v>
      </c>
      <c r="M59" s="50">
        <f t="shared" si="15"/>
        <v>94.3820224719101</v>
      </c>
      <c r="N59" s="50">
        <f>SUM(CALCULATION!BH54:BJ54)</f>
        <v>87</v>
      </c>
      <c r="O59" s="50">
        <f t="shared" si="16"/>
        <v>97.752808988764</v>
      </c>
      <c r="P59" s="50">
        <f>SUM(CALCULATION!BL54:BN54)</f>
        <v>17</v>
      </c>
      <c r="Q59" s="50">
        <f t="shared" si="22"/>
        <v>100</v>
      </c>
      <c r="R59" s="50">
        <f>SUM(CALCULATION!AE54:AG54)</f>
        <v>83</v>
      </c>
      <c r="S59" s="50">
        <f t="shared" si="17"/>
        <v>94.3181818181818</v>
      </c>
      <c r="T59" s="50">
        <f>SUM(CALCULATION!AI54:AO54)</f>
        <v>12</v>
      </c>
      <c r="U59" s="50">
        <f t="shared" si="18"/>
        <v>80</v>
      </c>
      <c r="V59" s="50">
        <f>SUM(CALCULATION!V54:X54)</f>
        <v>89</v>
      </c>
      <c r="W59" s="50">
        <f t="shared" si="19"/>
        <v>91.7525773195876</v>
      </c>
      <c r="X59" s="50">
        <f>SUM(CALCULATION!Z54:AC54)</f>
        <v>8</v>
      </c>
      <c r="Y59" s="105">
        <f t="shared" si="23"/>
        <v>100</v>
      </c>
    </row>
    <row r="60" spans="1:25">
      <c r="A60" s="91">
        <v>55</v>
      </c>
      <c r="B60" s="66">
        <v>55</v>
      </c>
      <c r="C60" s="99" t="s">
        <v>76</v>
      </c>
      <c r="D60" s="50">
        <f>SUM(CALCULATION!AT55:AV55)</f>
        <v>62</v>
      </c>
      <c r="E60" s="50">
        <f t="shared" si="13"/>
        <v>89.8550724637681</v>
      </c>
      <c r="F60" s="50">
        <f>SUM(CALCULATION!AX55:AZ55)</f>
        <v>51</v>
      </c>
      <c r="G60" s="50">
        <f t="shared" si="20"/>
        <v>87.9310344827586</v>
      </c>
      <c r="H60" s="50">
        <f>SUM(CALCULATION!BU55:BW55)</f>
        <v>71</v>
      </c>
      <c r="I60" s="50">
        <f t="shared" si="14"/>
        <v>93.4210526315789</v>
      </c>
      <c r="J60" s="50">
        <f>SUM(CALCULATION!BP55:BS55)</f>
        <v>12</v>
      </c>
      <c r="K60" s="50">
        <f t="shared" si="21"/>
        <v>92.3076923076923</v>
      </c>
      <c r="L60" s="50">
        <f>SUM(CALCULATION!R55:T55)</f>
        <v>76</v>
      </c>
      <c r="M60" s="50">
        <f t="shared" si="15"/>
        <v>85.3932584269663</v>
      </c>
      <c r="N60" s="50">
        <f>SUM(CALCULATION!BH55:BJ55)</f>
        <v>87</v>
      </c>
      <c r="O60" s="50">
        <f t="shared" si="16"/>
        <v>97.752808988764</v>
      </c>
      <c r="P60" s="50">
        <f>SUM(CALCULATION!BL55:BN55)</f>
        <v>13</v>
      </c>
      <c r="Q60" s="50">
        <f t="shared" si="22"/>
        <v>76.4705882352941</v>
      </c>
      <c r="R60" s="50">
        <f>SUM(CALCULATION!AE55:AG55)</f>
        <v>76</v>
      </c>
      <c r="S60" s="50">
        <f t="shared" si="17"/>
        <v>86.3636363636364</v>
      </c>
      <c r="T60" s="50">
        <f>SUM(CALCULATION!AI55:AO55)</f>
        <v>13</v>
      </c>
      <c r="U60" s="50">
        <f t="shared" si="18"/>
        <v>86.6666666666667</v>
      </c>
      <c r="V60" s="50">
        <f>SUM(CALCULATION!V55:X55)</f>
        <v>89</v>
      </c>
      <c r="W60" s="50">
        <f t="shared" si="19"/>
        <v>91.7525773195876</v>
      </c>
      <c r="X60" s="50">
        <f>SUM(CALCULATION!Z55:AC55)</f>
        <v>7</v>
      </c>
      <c r="Y60" s="105">
        <f t="shared" si="23"/>
        <v>87.5</v>
      </c>
    </row>
    <row r="61" spans="1:25">
      <c r="A61" s="91">
        <v>56</v>
      </c>
      <c r="B61" s="66">
        <v>56</v>
      </c>
      <c r="C61" s="99" t="s">
        <v>77</v>
      </c>
      <c r="D61" s="50">
        <f>SUM(CALCULATION!AT56:AV56)</f>
        <v>66</v>
      </c>
      <c r="E61" s="50">
        <f t="shared" si="13"/>
        <v>95.6521739130435</v>
      </c>
      <c r="F61" s="50">
        <f>SUM(CALCULATION!AX56:AZ56)</f>
        <v>52</v>
      </c>
      <c r="G61" s="50">
        <f t="shared" si="20"/>
        <v>89.6551724137931</v>
      </c>
      <c r="H61" s="50">
        <f>SUM(CALCULATION!BU56:BW56)</f>
        <v>70</v>
      </c>
      <c r="I61" s="50">
        <f t="shared" si="14"/>
        <v>92.1052631578947</v>
      </c>
      <c r="J61" s="50">
        <f>SUM(CALCULATION!BP56:BS56)</f>
        <v>13</v>
      </c>
      <c r="K61" s="50">
        <f t="shared" si="21"/>
        <v>100</v>
      </c>
      <c r="L61" s="50">
        <f>SUM(CALCULATION!R56:T56)</f>
        <v>82</v>
      </c>
      <c r="M61" s="50">
        <f t="shared" si="15"/>
        <v>92.1348314606742</v>
      </c>
      <c r="N61" s="50">
        <f>SUM(CALCULATION!BH56:BJ56)</f>
        <v>82</v>
      </c>
      <c r="O61" s="50">
        <f t="shared" si="16"/>
        <v>92.1348314606742</v>
      </c>
      <c r="P61" s="50">
        <f>SUM(CALCULATION!BL56:BN56)</f>
        <v>15</v>
      </c>
      <c r="Q61" s="50">
        <f t="shared" si="22"/>
        <v>88.2352941176471</v>
      </c>
      <c r="R61" s="50">
        <f>SUM(CALCULATION!AE56:AG56)</f>
        <v>82</v>
      </c>
      <c r="S61" s="50">
        <f t="shared" si="17"/>
        <v>93.1818181818182</v>
      </c>
      <c r="T61" s="50">
        <f>SUM(CALCULATION!AI56:AO56)</f>
        <v>15</v>
      </c>
      <c r="U61" s="50">
        <f t="shared" si="18"/>
        <v>100</v>
      </c>
      <c r="V61" s="50">
        <f>SUM(CALCULATION!V56:X56)</f>
        <v>88</v>
      </c>
      <c r="W61" s="50">
        <f t="shared" si="19"/>
        <v>90.7216494845361</v>
      </c>
      <c r="X61" s="50">
        <f>SUM(CALCULATION!Z56:AC56)</f>
        <v>7</v>
      </c>
      <c r="Y61" s="105">
        <f t="shared" si="23"/>
        <v>87.5</v>
      </c>
    </row>
    <row r="62" spans="1:25">
      <c r="A62" s="91">
        <v>57</v>
      </c>
      <c r="B62" s="66">
        <v>57</v>
      </c>
      <c r="C62" s="99" t="s">
        <v>78</v>
      </c>
      <c r="D62" s="50">
        <f>SUM(CALCULATION!AT57:AV57)</f>
        <v>64</v>
      </c>
      <c r="E62" s="50">
        <f t="shared" si="13"/>
        <v>92.7536231884058</v>
      </c>
      <c r="F62" s="50">
        <f>SUM(CALCULATION!AX57:AZ57)</f>
        <v>48</v>
      </c>
      <c r="G62" s="50">
        <f t="shared" si="20"/>
        <v>82.7586206896552</v>
      </c>
      <c r="H62" s="50">
        <f>SUM(CALCULATION!BU57:BW57)</f>
        <v>68</v>
      </c>
      <c r="I62" s="50">
        <f t="shared" si="14"/>
        <v>89.4736842105263</v>
      </c>
      <c r="J62" s="50">
        <f>SUM(CALCULATION!BP57:BS57)</f>
        <v>12</v>
      </c>
      <c r="K62" s="50">
        <f t="shared" si="21"/>
        <v>92.3076923076923</v>
      </c>
      <c r="L62" s="50">
        <f>SUM(CALCULATION!R57:T57)</f>
        <v>80</v>
      </c>
      <c r="M62" s="50">
        <f t="shared" si="15"/>
        <v>89.8876404494382</v>
      </c>
      <c r="N62" s="50">
        <f>SUM(CALCULATION!BH57:BJ57)</f>
        <v>82</v>
      </c>
      <c r="O62" s="50">
        <f t="shared" si="16"/>
        <v>92.1348314606742</v>
      </c>
      <c r="P62" s="50">
        <f>SUM(CALCULATION!BL57:BN57)</f>
        <v>15</v>
      </c>
      <c r="Q62" s="50">
        <f t="shared" si="22"/>
        <v>88.2352941176471</v>
      </c>
      <c r="R62" s="50">
        <f>SUM(CALCULATION!AE57:AG57)</f>
        <v>75</v>
      </c>
      <c r="S62" s="50">
        <f t="shared" si="17"/>
        <v>85.2272727272727</v>
      </c>
      <c r="T62" s="50">
        <f>SUM(CALCULATION!AI57:AO57)</f>
        <v>14</v>
      </c>
      <c r="U62" s="50">
        <f t="shared" si="18"/>
        <v>93.3333333333333</v>
      </c>
      <c r="V62" s="50">
        <f>SUM(CALCULATION!V57:X57)</f>
        <v>79</v>
      </c>
      <c r="W62" s="50">
        <f t="shared" si="19"/>
        <v>81.4432989690722</v>
      </c>
      <c r="X62" s="50">
        <f>SUM(CALCULATION!Z57:AC57)</f>
        <v>8</v>
      </c>
      <c r="Y62" s="105">
        <f t="shared" si="23"/>
        <v>100</v>
      </c>
    </row>
    <row r="63" spans="1:25">
      <c r="A63" s="91">
        <v>58</v>
      </c>
      <c r="B63" s="66">
        <v>58</v>
      </c>
      <c r="C63" s="103" t="s">
        <v>79</v>
      </c>
      <c r="D63" s="50">
        <f>SUM(CALCULATION!AT58:AV58)</f>
        <v>57</v>
      </c>
      <c r="E63" s="50">
        <f t="shared" si="13"/>
        <v>82.6086956521739</v>
      </c>
      <c r="F63" s="50">
        <f>SUM(CALCULATION!AX58:AZ58)</f>
        <v>47</v>
      </c>
      <c r="G63" s="50">
        <f t="shared" si="20"/>
        <v>81.0344827586207</v>
      </c>
      <c r="H63" s="50">
        <f>SUM(CALCULATION!BU58:BW58)</f>
        <v>67</v>
      </c>
      <c r="I63" s="50">
        <f t="shared" si="14"/>
        <v>88.1578947368421</v>
      </c>
      <c r="J63" s="50">
        <f>SUM(CALCULATION!BP58:BS58)</f>
        <v>12</v>
      </c>
      <c r="K63" s="50">
        <f t="shared" si="21"/>
        <v>92.3076923076923</v>
      </c>
      <c r="L63" s="50">
        <f>SUM(CALCULATION!R58:T58)</f>
        <v>69</v>
      </c>
      <c r="M63" s="50">
        <f t="shared" si="15"/>
        <v>77.5280898876404</v>
      </c>
      <c r="N63" s="50">
        <f>SUM(CALCULATION!BH58:BJ58)</f>
        <v>81</v>
      </c>
      <c r="O63" s="50">
        <f t="shared" si="16"/>
        <v>91.0112359550562</v>
      </c>
      <c r="P63" s="50">
        <f>SUM(CALCULATION!BL58:BN58)</f>
        <v>13</v>
      </c>
      <c r="Q63" s="50">
        <f t="shared" si="22"/>
        <v>76.4705882352941</v>
      </c>
      <c r="R63" s="50">
        <f>SUM(CALCULATION!AE58:AG58)</f>
        <v>73</v>
      </c>
      <c r="S63" s="50">
        <f t="shared" si="17"/>
        <v>82.9545454545455</v>
      </c>
      <c r="T63" s="50">
        <f>SUM(CALCULATION!AI58:AO58)</f>
        <v>12</v>
      </c>
      <c r="U63" s="50">
        <f t="shared" si="18"/>
        <v>80</v>
      </c>
      <c r="V63" s="50">
        <f>SUM(CALCULATION!V58:X58)</f>
        <v>69</v>
      </c>
      <c r="W63" s="50">
        <f t="shared" si="19"/>
        <v>71.1340206185567</v>
      </c>
      <c r="X63" s="50">
        <f>SUM(CALCULATION!Z58:AC58)</f>
        <v>8</v>
      </c>
      <c r="Y63" s="105">
        <f t="shared" si="23"/>
        <v>100</v>
      </c>
    </row>
    <row r="64" spans="2:3">
      <c r="B64" s="91"/>
      <c r="C64" s="35"/>
    </row>
    <row r="65" spans="2:2">
      <c r="B65" s="91"/>
    </row>
  </sheetData>
  <mergeCells count="21">
    <mergeCell ref="B1:Y1"/>
    <mergeCell ref="B2:Y2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3:B5"/>
    <mergeCell ref="C3:C5"/>
  </mergeCells>
  <pageMargins left="0.708661417322835" right="0.708661417322835" top="0.748031496062992" bottom="0.748031496062992" header="0.31496062992126" footer="0.31496062992126"/>
  <pageSetup paperSize="5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5"/>
  <sheetViews>
    <sheetView topLeftCell="E7" workbookViewId="0">
      <selection activeCell="K14" sqref="K14"/>
    </sheetView>
  </sheetViews>
  <sheetFormatPr defaultColWidth="9" defaultRowHeight="15"/>
  <cols>
    <col min="1" max="1" width="5.28571428571429" hidden="1" customWidth="1"/>
    <col min="2" max="2" width="4.28571428571429" customWidth="1"/>
    <col min="3" max="3" width="26.5714285714286" customWidth="1"/>
    <col min="4" max="4" width="8.57142857142857" customWidth="1"/>
    <col min="5" max="5" width="5" customWidth="1"/>
    <col min="6" max="6" width="8.57142857142857" customWidth="1"/>
    <col min="7" max="7" width="5" customWidth="1"/>
    <col min="8" max="8" width="8.57142857142857" customWidth="1"/>
    <col min="9" max="9" width="5" customWidth="1"/>
    <col min="10" max="10" width="8.57142857142857" customWidth="1"/>
    <col min="11" max="11" width="5" customWidth="1"/>
    <col min="12" max="12" width="8.57142857142857" customWidth="1"/>
    <col min="13" max="13" width="5" customWidth="1"/>
    <col min="14" max="14" width="8.57142857142857" customWidth="1"/>
    <col min="15" max="15" width="5" customWidth="1"/>
    <col min="16" max="16" width="8.57142857142857" customWidth="1"/>
    <col min="17" max="17" width="5" customWidth="1"/>
    <col min="18" max="18" width="8.57142857142857" customWidth="1"/>
    <col min="19" max="19" width="4.71428571428571" customWidth="1"/>
    <col min="20" max="20" width="8.57142857142857" customWidth="1"/>
    <col min="21" max="21" width="3.28571428571429" customWidth="1"/>
    <col min="22" max="22" width="8.57142857142857" customWidth="1"/>
    <col min="23" max="23" width="5.14285714285714" customWidth="1"/>
    <col min="24" max="24" width="8.57142857142857" customWidth="1"/>
    <col min="25" max="25" width="5.85714285714286" customWidth="1"/>
    <col min="26" max="16384" width="9.14285714285714"/>
  </cols>
  <sheetData>
    <row r="1" ht="23.25" spans="1:30">
      <c r="A1" s="21" t="s">
        <v>0</v>
      </c>
      <c r="B1" s="3" t="s">
        <v>110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1"/>
      <c r="AA1" s="41"/>
      <c r="AB1" s="41"/>
      <c r="AC1" s="41"/>
      <c r="AD1" s="42"/>
    </row>
    <row r="2" ht="23.25" spans="1:30">
      <c r="A2" s="21"/>
      <c r="B2" s="3" t="s">
        <v>135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1"/>
      <c r="AA2" s="41"/>
      <c r="AB2" s="41"/>
      <c r="AC2" s="41"/>
      <c r="AD2" s="42"/>
    </row>
    <row r="3" ht="25.5" customHeight="1" spans="1:25">
      <c r="A3" s="76" t="s">
        <v>2</v>
      </c>
      <c r="B3" s="73" t="s">
        <v>82</v>
      </c>
      <c r="C3" s="7" t="s">
        <v>3</v>
      </c>
      <c r="D3" s="8" t="s">
        <v>4</v>
      </c>
      <c r="E3" s="8"/>
      <c r="F3" s="8"/>
      <c r="G3" s="8"/>
      <c r="H3" s="8" t="s">
        <v>5</v>
      </c>
      <c r="I3" s="8"/>
      <c r="J3" s="8"/>
      <c r="K3" s="8"/>
      <c r="L3" s="8" t="s">
        <v>6</v>
      </c>
      <c r="M3" s="8"/>
      <c r="N3" s="8" t="s">
        <v>7</v>
      </c>
      <c r="O3" s="8"/>
      <c r="P3" s="8"/>
      <c r="Q3" s="8"/>
      <c r="R3" s="8" t="s">
        <v>8</v>
      </c>
      <c r="S3" s="8"/>
      <c r="T3" s="8"/>
      <c r="U3" s="8"/>
      <c r="V3" s="8" t="s">
        <v>9</v>
      </c>
      <c r="W3" s="8"/>
      <c r="X3" s="8"/>
      <c r="Y3" s="8"/>
    </row>
    <row r="4" ht="74.25" customHeight="1" spans="1:25">
      <c r="A4" s="21"/>
      <c r="B4" s="73"/>
      <c r="C4" s="7"/>
      <c r="D4" s="63" t="s">
        <v>136</v>
      </c>
      <c r="E4" s="63"/>
      <c r="F4" s="88" t="s">
        <v>137</v>
      </c>
      <c r="G4" s="88"/>
      <c r="H4" s="87" t="s">
        <v>138</v>
      </c>
      <c r="I4" s="87"/>
      <c r="J4" s="87" t="s">
        <v>139</v>
      </c>
      <c r="K4" s="87"/>
      <c r="L4" s="87" t="s">
        <v>140</v>
      </c>
      <c r="M4" s="87"/>
      <c r="N4" s="87" t="s">
        <v>141</v>
      </c>
      <c r="O4" s="87"/>
      <c r="P4" s="63" t="s">
        <v>142</v>
      </c>
      <c r="Q4" s="63"/>
      <c r="R4" s="87" t="s">
        <v>143</v>
      </c>
      <c r="S4" s="87"/>
      <c r="T4" s="87" t="s">
        <v>144</v>
      </c>
      <c r="U4" s="87"/>
      <c r="V4" s="87" t="s">
        <v>145</v>
      </c>
      <c r="W4" s="87"/>
      <c r="X4" s="87" t="s">
        <v>146</v>
      </c>
      <c r="Y4" s="87"/>
    </row>
    <row r="5" ht="34.5" customHeight="1" spans="1:25">
      <c r="A5" s="21"/>
      <c r="B5" s="73"/>
      <c r="C5" s="7"/>
      <c r="D5" s="63" t="s">
        <v>19</v>
      </c>
      <c r="E5" s="63" t="s">
        <v>122</v>
      </c>
      <c r="F5" s="63" t="s">
        <v>19</v>
      </c>
      <c r="G5" s="63" t="s">
        <v>122</v>
      </c>
      <c r="H5" s="63" t="s">
        <v>19</v>
      </c>
      <c r="I5" s="63" t="s">
        <v>122</v>
      </c>
      <c r="J5" s="63" t="s">
        <v>19</v>
      </c>
      <c r="K5" s="63" t="s">
        <v>122</v>
      </c>
      <c r="L5" s="63" t="s">
        <v>19</v>
      </c>
      <c r="M5" s="63" t="s">
        <v>122</v>
      </c>
      <c r="N5" s="63" t="s">
        <v>19</v>
      </c>
      <c r="O5" s="63" t="s">
        <v>122</v>
      </c>
      <c r="P5" s="63" t="s">
        <v>19</v>
      </c>
      <c r="Q5" s="63" t="s">
        <v>122</v>
      </c>
      <c r="R5" s="63" t="s">
        <v>19</v>
      </c>
      <c r="S5" s="63" t="s">
        <v>122</v>
      </c>
      <c r="T5" s="63" t="s">
        <v>19</v>
      </c>
      <c r="U5" s="63" t="s">
        <v>122</v>
      </c>
      <c r="V5" s="63" t="s">
        <v>19</v>
      </c>
      <c r="W5" s="63" t="s">
        <v>122</v>
      </c>
      <c r="X5" s="63" t="s">
        <v>19</v>
      </c>
      <c r="Y5" s="63" t="s">
        <v>122</v>
      </c>
    </row>
    <row r="6" spans="1:25">
      <c r="A6" s="66">
        <v>1</v>
      </c>
      <c r="B6" s="66">
        <v>1</v>
      </c>
      <c r="C6" s="22" t="s">
        <v>21</v>
      </c>
      <c r="D6" s="52">
        <f>SUM(CALCULATION!CP1:CR1)</f>
        <v>70</v>
      </c>
      <c r="E6" s="52">
        <f t="shared" ref="E6:E37" si="0">D6/105*100</f>
        <v>66.6666666666667</v>
      </c>
      <c r="F6" s="52">
        <f>SUM(CALCULATION!DA1:DB1)</f>
        <v>41</v>
      </c>
      <c r="G6" s="90">
        <f t="shared" ref="G6:G25" si="1">F6/63*100</f>
        <v>65.0793650793651</v>
      </c>
      <c r="H6" s="52">
        <f>SUM(CALCULATION!CW1:CY1)</f>
        <v>66</v>
      </c>
      <c r="I6" s="90">
        <f t="shared" ref="I6:I37" si="2">H6/102*100</f>
        <v>64.7058823529412</v>
      </c>
      <c r="J6" s="52">
        <f>SUM(CALCULATION!CT1:CU1)</f>
        <v>16</v>
      </c>
      <c r="K6" s="52">
        <f t="shared" ref="K6:K35" si="3">J6/21*100</f>
        <v>76.1904761904762</v>
      </c>
      <c r="L6" s="52">
        <f>SUM(CALCULATION!CL1:CN1)</f>
        <v>87</v>
      </c>
      <c r="M6" s="90">
        <f t="shared" ref="M6:M37" si="4">L6/121*100</f>
        <v>71.900826446281</v>
      </c>
      <c r="N6" s="52">
        <f>SUM(CALCULATION!BY1:CA1)</f>
        <v>85</v>
      </c>
      <c r="O6" s="90">
        <f t="shared" ref="O6:O37" si="5">N6/117*100</f>
        <v>72.6495726495726</v>
      </c>
      <c r="P6" s="53">
        <f>SUM(CALCULATION!DS1:DU1)</f>
        <v>21</v>
      </c>
      <c r="Q6" s="53">
        <f t="shared" ref="Q6:Q25" si="6">P6/32*100</f>
        <v>65.625</v>
      </c>
      <c r="R6" s="52">
        <f>SUM(CALCULATION!CC1:CE1)</f>
        <v>68</v>
      </c>
      <c r="S6" s="90">
        <f>CALCULATION!EY1/115*100</f>
        <v>59.1304347826087</v>
      </c>
      <c r="T6" s="52">
        <f>SUM(CALCULATION!DM1:DN1)</f>
        <v>14</v>
      </c>
      <c r="U6" s="18">
        <f t="shared" ref="U6:U37" si="7">T6/20*100</f>
        <v>70</v>
      </c>
      <c r="V6" s="52">
        <f>SUM(CALCULATION!DG1:DI1)</f>
        <v>74</v>
      </c>
      <c r="W6" s="90">
        <f t="shared" ref="W6:W37" si="8">V6/127*100</f>
        <v>58.2677165354331</v>
      </c>
      <c r="X6" s="52">
        <f>SUM(CALCULATION!DD1:DE1)</f>
        <v>10</v>
      </c>
      <c r="Y6" s="90">
        <f t="shared" ref="Y6:Y37" si="9">X6/12*100</f>
        <v>83.3333333333333</v>
      </c>
    </row>
    <row r="7" ht="15.75" customHeight="1" spans="1:25">
      <c r="A7" s="66">
        <v>2</v>
      </c>
      <c r="B7" s="66">
        <v>2</v>
      </c>
      <c r="C7" s="19" t="s">
        <v>22</v>
      </c>
      <c r="D7" s="52">
        <f>SUM(CALCULATION!CP2:CR2)</f>
        <v>95</v>
      </c>
      <c r="E7" s="52">
        <f t="shared" si="0"/>
        <v>90.4761904761905</v>
      </c>
      <c r="F7" s="52">
        <f>SUM(CALCULATION!DA2:DB2)</f>
        <v>58</v>
      </c>
      <c r="G7" s="90">
        <f t="shared" si="1"/>
        <v>92.0634920634921</v>
      </c>
      <c r="H7" s="52">
        <f>SUM(CALCULATION!CW2:CY2)</f>
        <v>89</v>
      </c>
      <c r="I7" s="90">
        <f t="shared" si="2"/>
        <v>87.2549019607843</v>
      </c>
      <c r="J7" s="52">
        <f>SUM(CALCULATION!CT2:CU2)</f>
        <v>19</v>
      </c>
      <c r="K7" s="52">
        <f t="shared" si="3"/>
        <v>90.4761904761905</v>
      </c>
      <c r="L7" s="52">
        <f>SUM(CALCULATION!CL2:CN2)</f>
        <v>107</v>
      </c>
      <c r="M7" s="90">
        <f t="shared" si="4"/>
        <v>88.4297520661157</v>
      </c>
      <c r="N7" s="52">
        <f>SUM(CALCULATION!BY2:CA2)</f>
        <v>108</v>
      </c>
      <c r="O7" s="90">
        <f t="shared" si="5"/>
        <v>92.3076923076923</v>
      </c>
      <c r="P7" s="53">
        <f>SUM(CALCULATION!DS2:DU2)</f>
        <v>30</v>
      </c>
      <c r="Q7" s="53">
        <f t="shared" si="6"/>
        <v>93.75</v>
      </c>
      <c r="R7" s="52">
        <f>SUM(CALCULATION!CC2:CE2)</f>
        <v>94</v>
      </c>
      <c r="S7" s="90">
        <f>CALCULATION!EY2/115*100</f>
        <v>81.7391304347826</v>
      </c>
      <c r="T7" s="52">
        <f>SUM(CALCULATION!DM2:DN2)</f>
        <v>19</v>
      </c>
      <c r="U7" s="18">
        <f t="shared" si="7"/>
        <v>95</v>
      </c>
      <c r="V7" s="52">
        <f>SUM(CALCULATION!DG2:DI2)</f>
        <v>109</v>
      </c>
      <c r="W7" s="90">
        <f t="shared" si="8"/>
        <v>85.8267716535433</v>
      </c>
      <c r="X7" s="52">
        <f>SUM(CALCULATION!DD2:DE2)</f>
        <v>11</v>
      </c>
      <c r="Y7" s="90">
        <f t="shared" si="9"/>
        <v>91.6666666666667</v>
      </c>
    </row>
    <row r="8" spans="1:25">
      <c r="A8" s="66">
        <v>3</v>
      </c>
      <c r="B8" s="66">
        <v>3</v>
      </c>
      <c r="C8" s="22" t="s">
        <v>23</v>
      </c>
      <c r="D8" s="52">
        <f>SUM(CALCULATION!CP3:CR3)</f>
        <v>97</v>
      </c>
      <c r="E8" s="52">
        <f t="shared" si="0"/>
        <v>92.3809523809524</v>
      </c>
      <c r="F8" s="52">
        <f>SUM(CALCULATION!DA3:DB3)</f>
        <v>59</v>
      </c>
      <c r="G8" s="90">
        <f t="shared" si="1"/>
        <v>93.6507936507936</v>
      </c>
      <c r="H8" s="52">
        <f>SUM(CALCULATION!CW3:CY3)</f>
        <v>92</v>
      </c>
      <c r="I8" s="90">
        <f t="shared" si="2"/>
        <v>90.1960784313726</v>
      </c>
      <c r="J8" s="52">
        <f>SUM(CALCULATION!CT3:CU3)</f>
        <v>19</v>
      </c>
      <c r="K8" s="52">
        <f t="shared" si="3"/>
        <v>90.4761904761905</v>
      </c>
      <c r="L8" s="52">
        <f>SUM(CALCULATION!CL3:CN3)</f>
        <v>113</v>
      </c>
      <c r="M8" s="90">
        <f t="shared" si="4"/>
        <v>93.3884297520661</v>
      </c>
      <c r="N8" s="52">
        <f>SUM(CALCULATION!BY3:CA3)</f>
        <v>107</v>
      </c>
      <c r="O8" s="90">
        <f t="shared" si="5"/>
        <v>91.4529914529915</v>
      </c>
      <c r="P8" s="53">
        <f>SUM(CALCULATION!DS3:DU3)</f>
        <v>32</v>
      </c>
      <c r="Q8" s="53">
        <f t="shared" si="6"/>
        <v>100</v>
      </c>
      <c r="R8" s="52">
        <f>SUM(CALCULATION!CC3:CE3)</f>
        <v>108</v>
      </c>
      <c r="S8" s="90">
        <f>CALCULATION!EY3/115*100</f>
        <v>93.9130434782609</v>
      </c>
      <c r="T8" s="52">
        <f>SUM(CALCULATION!DM3:DN3)</f>
        <v>16</v>
      </c>
      <c r="U8" s="18">
        <f t="shared" si="7"/>
        <v>80</v>
      </c>
      <c r="V8" s="52">
        <f>SUM(CALCULATION!DG3:DI3)</f>
        <v>115</v>
      </c>
      <c r="W8" s="90">
        <f t="shared" si="8"/>
        <v>90.5511811023622</v>
      </c>
      <c r="X8" s="52">
        <f>SUM(CALCULATION!DD3:DE3)</f>
        <v>11</v>
      </c>
      <c r="Y8" s="90">
        <f t="shared" si="9"/>
        <v>91.6666666666667</v>
      </c>
    </row>
    <row r="9" spans="1:25">
      <c r="A9" s="66">
        <v>4</v>
      </c>
      <c r="B9" s="66">
        <v>4</v>
      </c>
      <c r="C9" s="22" t="s">
        <v>24</v>
      </c>
      <c r="D9" s="52">
        <f>SUM(CALCULATION!CP4:CR4)</f>
        <v>96</v>
      </c>
      <c r="E9" s="52">
        <f t="shared" si="0"/>
        <v>91.4285714285714</v>
      </c>
      <c r="F9" s="52">
        <f>SUM(CALCULATION!DA4:DB4)</f>
        <v>51</v>
      </c>
      <c r="G9" s="90">
        <f t="shared" si="1"/>
        <v>80.9523809523809</v>
      </c>
      <c r="H9" s="52">
        <f>SUM(CALCULATION!CW4:CY4)</f>
        <v>94</v>
      </c>
      <c r="I9" s="90">
        <f t="shared" si="2"/>
        <v>92.156862745098</v>
      </c>
      <c r="J9" s="52">
        <f>SUM(CALCULATION!CT4:CU4)</f>
        <v>20</v>
      </c>
      <c r="K9" s="52">
        <f t="shared" si="3"/>
        <v>95.2380952380952</v>
      </c>
      <c r="L9" s="52">
        <f>SUM(CALCULATION!CL4:CN4)</f>
        <v>103</v>
      </c>
      <c r="M9" s="90">
        <f t="shared" si="4"/>
        <v>85.1239669421488</v>
      </c>
      <c r="N9" s="52">
        <f>SUM(CALCULATION!BY4:CA4)</f>
        <v>103</v>
      </c>
      <c r="O9" s="90">
        <f t="shared" si="5"/>
        <v>88.034188034188</v>
      </c>
      <c r="P9" s="53">
        <f>SUM(CALCULATION!DS4:DU4)</f>
        <v>32</v>
      </c>
      <c r="Q9" s="53">
        <f t="shared" si="6"/>
        <v>100</v>
      </c>
      <c r="R9" s="52">
        <f>SUM(CALCULATION!CC4:CE4)</f>
        <v>100</v>
      </c>
      <c r="S9" s="90">
        <f>CALCULATION!EY4/115*100</f>
        <v>86.9565217391304</v>
      </c>
      <c r="T9" s="52">
        <f>SUM(CALCULATION!DM4:DN4)</f>
        <v>17</v>
      </c>
      <c r="U9" s="18">
        <f t="shared" si="7"/>
        <v>85</v>
      </c>
      <c r="V9" s="52">
        <f>SUM(CALCULATION!DG4:DI4)</f>
        <v>108</v>
      </c>
      <c r="W9" s="90">
        <f t="shared" si="8"/>
        <v>85.0393700787402</v>
      </c>
      <c r="X9" s="52">
        <f>SUM(CALCULATION!DD4:DE4)</f>
        <v>9</v>
      </c>
      <c r="Y9" s="90">
        <f t="shared" si="9"/>
        <v>75</v>
      </c>
    </row>
    <row r="10" spans="1:25">
      <c r="A10" s="66">
        <v>5</v>
      </c>
      <c r="B10" s="66">
        <v>5</v>
      </c>
      <c r="C10" s="22" t="s">
        <v>25</v>
      </c>
      <c r="D10" s="52">
        <f>SUM(CALCULATION!CP5:CR5)</f>
        <v>95</v>
      </c>
      <c r="E10" s="52">
        <f t="shared" si="0"/>
        <v>90.4761904761905</v>
      </c>
      <c r="F10" s="52">
        <f>SUM(CALCULATION!DA5:DB5)</f>
        <v>55</v>
      </c>
      <c r="G10" s="90">
        <f t="shared" si="1"/>
        <v>87.3015873015873</v>
      </c>
      <c r="H10" s="52">
        <f>SUM(CALCULATION!CW5:CY5)</f>
        <v>96</v>
      </c>
      <c r="I10" s="90">
        <f t="shared" si="2"/>
        <v>94.1176470588235</v>
      </c>
      <c r="J10" s="52">
        <f>SUM(CALCULATION!CT5:CU5)</f>
        <v>20</v>
      </c>
      <c r="K10" s="52">
        <f t="shared" si="3"/>
        <v>95.2380952380952</v>
      </c>
      <c r="L10" s="52">
        <f>SUM(CALCULATION!CL5:CN5)</f>
        <v>109</v>
      </c>
      <c r="M10" s="90">
        <f t="shared" si="4"/>
        <v>90.0826446280992</v>
      </c>
      <c r="N10" s="52">
        <f>SUM(CALCULATION!BY5:CA5)</f>
        <v>103</v>
      </c>
      <c r="O10" s="90">
        <f t="shared" si="5"/>
        <v>88.034188034188</v>
      </c>
      <c r="P10" s="53">
        <f>SUM(CALCULATION!DS5:DU5)</f>
        <v>32</v>
      </c>
      <c r="Q10" s="53">
        <f t="shared" si="6"/>
        <v>100</v>
      </c>
      <c r="R10" s="52">
        <f>SUM(CALCULATION!CC5:CE5)</f>
        <v>103</v>
      </c>
      <c r="S10" s="90">
        <f>CALCULATION!EY5/115*100</f>
        <v>89.5652173913044</v>
      </c>
      <c r="T10" s="52">
        <f>SUM(CALCULATION!DM5:DN5)</f>
        <v>15</v>
      </c>
      <c r="U10" s="18">
        <f t="shared" si="7"/>
        <v>75</v>
      </c>
      <c r="V10" s="52">
        <f>SUM(CALCULATION!DG5:DI5)</f>
        <v>119</v>
      </c>
      <c r="W10" s="90">
        <f t="shared" si="8"/>
        <v>93.7007874015748</v>
      </c>
      <c r="X10" s="52">
        <f>SUM(CALCULATION!DD5:DE5)</f>
        <v>9</v>
      </c>
      <c r="Y10" s="90">
        <f t="shared" si="9"/>
        <v>75</v>
      </c>
    </row>
    <row r="11" spans="1:25">
      <c r="A11" s="66">
        <v>6</v>
      </c>
      <c r="B11" s="66">
        <v>6</v>
      </c>
      <c r="C11" s="22" t="s">
        <v>26</v>
      </c>
      <c r="D11" s="52">
        <v>99</v>
      </c>
      <c r="E11" s="52">
        <f t="shared" si="0"/>
        <v>94.2857142857143</v>
      </c>
      <c r="F11" s="52">
        <f>SUM(CALCULATION!DA6:DB6)</f>
        <v>55</v>
      </c>
      <c r="G11" s="90">
        <f t="shared" si="1"/>
        <v>87.3015873015873</v>
      </c>
      <c r="H11" s="52">
        <f>SUM(CALCULATION!CW6:CY6)</f>
        <v>98</v>
      </c>
      <c r="I11" s="90">
        <f t="shared" si="2"/>
        <v>96.078431372549</v>
      </c>
      <c r="J11" s="52">
        <f>SUM(CALCULATION!CT6:CU6)</f>
        <v>21</v>
      </c>
      <c r="K11" s="52" t="s">
        <v>27</v>
      </c>
      <c r="L11" s="52">
        <f>SUM(CALCULATION!CL6:CN6)</f>
        <v>108</v>
      </c>
      <c r="M11" s="90">
        <f t="shared" si="4"/>
        <v>89.2561983471074</v>
      </c>
      <c r="N11" s="52">
        <f>SUM(CALCULATION!BY6:CA6)</f>
        <v>109</v>
      </c>
      <c r="O11" s="90">
        <f t="shared" si="5"/>
        <v>93.1623931623932</v>
      </c>
      <c r="P11" s="53">
        <f>SUM(CALCULATION!DS6:DU6)</f>
        <v>30</v>
      </c>
      <c r="Q11" s="53">
        <f t="shared" si="6"/>
        <v>93.75</v>
      </c>
      <c r="R11" s="52">
        <f>SUM(CALCULATION!CC6:CE6)</f>
        <v>106</v>
      </c>
      <c r="S11" s="90">
        <f>CALCULATION!EY6/115*100</f>
        <v>92.1739130434783</v>
      </c>
      <c r="T11" s="52">
        <f>SUM(CALCULATION!DM6:DN6)</f>
        <v>20</v>
      </c>
      <c r="U11" s="18">
        <f t="shared" si="7"/>
        <v>100</v>
      </c>
      <c r="V11" s="52">
        <f>SUM(CALCULATION!DG6:DI6)</f>
        <v>111</v>
      </c>
      <c r="W11" s="90">
        <f t="shared" si="8"/>
        <v>87.4015748031496</v>
      </c>
      <c r="X11" s="52">
        <f>SUM(CALCULATION!DD6:DE6)</f>
        <v>10</v>
      </c>
      <c r="Y11" s="90">
        <f t="shared" si="9"/>
        <v>83.3333333333333</v>
      </c>
    </row>
    <row r="12" spans="1:25">
      <c r="A12" s="66">
        <v>7</v>
      </c>
      <c r="B12" s="66">
        <v>7</v>
      </c>
      <c r="C12" s="22" t="s">
        <v>28</v>
      </c>
      <c r="D12" s="52">
        <f>SUM(CALCULATION!CP7:CR7)</f>
        <v>101</v>
      </c>
      <c r="E12" s="52">
        <f t="shared" si="0"/>
        <v>96.1904761904762</v>
      </c>
      <c r="F12" s="52">
        <f>SUM(CALCULATION!DA7:DB7)</f>
        <v>58</v>
      </c>
      <c r="G12" s="90">
        <f t="shared" si="1"/>
        <v>92.0634920634921</v>
      </c>
      <c r="H12" s="52">
        <f>SUM(CALCULATION!CW7:CY7)</f>
        <v>97</v>
      </c>
      <c r="I12" s="90">
        <f t="shared" si="2"/>
        <v>95.0980392156863</v>
      </c>
      <c r="J12" s="52">
        <f>SUM(CALCULATION!CT7:CU7)</f>
        <v>19</v>
      </c>
      <c r="K12" s="52">
        <f t="shared" si="3"/>
        <v>90.4761904761905</v>
      </c>
      <c r="L12" s="52">
        <f>SUM(CALCULATION!CL7:CN7)</f>
        <v>115</v>
      </c>
      <c r="M12" s="90">
        <f t="shared" si="4"/>
        <v>95.0413223140496</v>
      </c>
      <c r="N12" s="52">
        <f>SUM(CALCULATION!BY7:CA7)</f>
        <v>112</v>
      </c>
      <c r="O12" s="90">
        <f t="shared" si="5"/>
        <v>95.7264957264957</v>
      </c>
      <c r="P12" s="53">
        <f>SUM(CALCULATION!DS7:DU7)</f>
        <v>32</v>
      </c>
      <c r="Q12" s="53">
        <f t="shared" si="6"/>
        <v>100</v>
      </c>
      <c r="R12" s="52">
        <f>SUM(CALCULATION!CC7:CE7)</f>
        <v>109</v>
      </c>
      <c r="S12" s="90">
        <f>CALCULATION!EY7/115*100</f>
        <v>94.7826086956522</v>
      </c>
      <c r="T12" s="52">
        <f>SUM(CALCULATION!DM7:DN7)</f>
        <v>17</v>
      </c>
      <c r="U12" s="18">
        <f t="shared" si="7"/>
        <v>85</v>
      </c>
      <c r="V12" s="52">
        <f>SUM(CALCULATION!DG7:DI7)</f>
        <v>113</v>
      </c>
      <c r="W12" s="90">
        <f t="shared" si="8"/>
        <v>88.9763779527559</v>
      </c>
      <c r="X12" s="52">
        <f>SUM(CALCULATION!DD7:DE7)</f>
        <v>12</v>
      </c>
      <c r="Y12" s="90">
        <f t="shared" si="9"/>
        <v>100</v>
      </c>
    </row>
    <row r="13" spans="1:25">
      <c r="A13" s="66">
        <v>8</v>
      </c>
      <c r="B13" s="66">
        <v>8</v>
      </c>
      <c r="C13" s="22" t="s">
        <v>29</v>
      </c>
      <c r="D13" s="52">
        <f>SUM(CALCULATION!CP8:CR8)</f>
        <v>99</v>
      </c>
      <c r="E13" s="52">
        <f t="shared" si="0"/>
        <v>94.2857142857143</v>
      </c>
      <c r="F13" s="52">
        <f>SUM(CALCULATION!DA8:DB8)</f>
        <v>55</v>
      </c>
      <c r="G13" s="90">
        <f t="shared" si="1"/>
        <v>87.3015873015873</v>
      </c>
      <c r="H13" s="52">
        <f>SUM(CALCULATION!CW8:CY8)</f>
        <v>92</v>
      </c>
      <c r="I13" s="90">
        <f t="shared" si="2"/>
        <v>90.1960784313726</v>
      </c>
      <c r="J13" s="52">
        <f>SUM(CALCULATION!CT8:CU8)</f>
        <v>19</v>
      </c>
      <c r="K13" s="52">
        <f t="shared" si="3"/>
        <v>90.4761904761905</v>
      </c>
      <c r="L13" s="52">
        <f>SUM(CALCULATION!CL8:CN8)</f>
        <v>105</v>
      </c>
      <c r="M13" s="90">
        <f t="shared" si="4"/>
        <v>86.7768595041322</v>
      </c>
      <c r="N13" s="52">
        <f>SUM(CALCULATION!BY8:CA8)</f>
        <v>110</v>
      </c>
      <c r="O13" s="90">
        <f t="shared" si="5"/>
        <v>94.017094017094</v>
      </c>
      <c r="P13" s="53">
        <f>SUM(CALCULATION!DS8:DU8)</f>
        <v>26</v>
      </c>
      <c r="Q13" s="53">
        <f t="shared" si="6"/>
        <v>81.25</v>
      </c>
      <c r="R13" s="52">
        <f>SUM(CALCULATION!CC8:CE8)</f>
        <v>102</v>
      </c>
      <c r="S13" s="90">
        <f>CALCULATION!EY8/115*100</f>
        <v>88.695652173913</v>
      </c>
      <c r="T13" s="52">
        <f>SUM(CALCULATION!DM8:DN8)</f>
        <v>19</v>
      </c>
      <c r="U13" s="18">
        <f t="shared" si="7"/>
        <v>95</v>
      </c>
      <c r="V13" s="52">
        <f>SUM(CALCULATION!DG8:DI8)</f>
        <v>110</v>
      </c>
      <c r="W13" s="90">
        <f t="shared" si="8"/>
        <v>86.6141732283465</v>
      </c>
      <c r="X13" s="52">
        <f>SUM(CALCULATION!DD8:DE8)</f>
        <v>11</v>
      </c>
      <c r="Y13" s="90">
        <f t="shared" si="9"/>
        <v>91.6666666666667</v>
      </c>
    </row>
    <row r="14" spans="1:25">
      <c r="A14" s="66">
        <v>9</v>
      </c>
      <c r="B14" s="66">
        <v>9</v>
      </c>
      <c r="C14" s="22" t="s">
        <v>30</v>
      </c>
      <c r="D14" s="52">
        <f>SUM(CALCULATION!CP9:CR9)</f>
        <v>93</v>
      </c>
      <c r="E14" s="52">
        <f t="shared" si="0"/>
        <v>88.5714285714286</v>
      </c>
      <c r="F14" s="52">
        <f>SUM(CALCULATION!DA9:DB9)</f>
        <v>56</v>
      </c>
      <c r="G14" s="90">
        <f t="shared" si="1"/>
        <v>88.8888888888889</v>
      </c>
      <c r="H14" s="52">
        <f>SUM(CALCULATION!CW9:CY9)</f>
        <v>93</v>
      </c>
      <c r="I14" s="90">
        <f t="shared" si="2"/>
        <v>91.1764705882353</v>
      </c>
      <c r="J14" s="52">
        <f>SUM(CALCULATION!CT9:CU9)</f>
        <v>16</v>
      </c>
      <c r="K14" s="52">
        <f t="shared" si="3"/>
        <v>76.1904761904762</v>
      </c>
      <c r="L14" s="52">
        <f>SUM(CALCULATION!CL9:CN9)</f>
        <v>109</v>
      </c>
      <c r="M14" s="90">
        <f t="shared" si="4"/>
        <v>90.0826446280992</v>
      </c>
      <c r="N14" s="52">
        <f>SUM(CALCULATION!BY9:CA9)</f>
        <v>107</v>
      </c>
      <c r="O14" s="90">
        <f t="shared" si="5"/>
        <v>91.4529914529915</v>
      </c>
      <c r="P14" s="53">
        <f>SUM(CALCULATION!DS9:DU9)</f>
        <v>28</v>
      </c>
      <c r="Q14" s="53">
        <f t="shared" si="6"/>
        <v>87.5</v>
      </c>
      <c r="R14" s="52">
        <f>SUM(CALCULATION!CC9:CE9)</f>
        <v>99</v>
      </c>
      <c r="S14" s="90">
        <f>CALCULATION!EY9/115*100</f>
        <v>86.0869565217391</v>
      </c>
      <c r="T14" s="52">
        <f>SUM(CALCULATION!DM9:DN9)</f>
        <v>14</v>
      </c>
      <c r="U14" s="18">
        <f t="shared" si="7"/>
        <v>70</v>
      </c>
      <c r="V14" s="52">
        <f>SUM(CALCULATION!DG9:DI9)</f>
        <v>114</v>
      </c>
      <c r="W14" s="90">
        <f t="shared" si="8"/>
        <v>89.7637795275591</v>
      </c>
      <c r="X14" s="52">
        <f>SUM(CALCULATION!DD9:DE9)</f>
        <v>11</v>
      </c>
      <c r="Y14" s="90">
        <f t="shared" si="9"/>
        <v>91.6666666666667</v>
      </c>
    </row>
    <row r="15" spans="1:25">
      <c r="A15" s="66">
        <v>10</v>
      </c>
      <c r="B15" s="66">
        <v>10</v>
      </c>
      <c r="C15" s="22" t="s">
        <v>31</v>
      </c>
      <c r="D15" s="52">
        <f>SUM(CALCULATION!CP10:CR10)</f>
        <v>82</v>
      </c>
      <c r="E15" s="52">
        <f t="shared" si="0"/>
        <v>78.0952380952381</v>
      </c>
      <c r="F15" s="52">
        <f>SUM(CALCULATION!DA10:DB10)</f>
        <v>56</v>
      </c>
      <c r="G15" s="90">
        <f t="shared" si="1"/>
        <v>88.8888888888889</v>
      </c>
      <c r="H15" s="52">
        <f>SUM(CALCULATION!CW10:CY10)</f>
        <v>88</v>
      </c>
      <c r="I15" s="90">
        <f t="shared" si="2"/>
        <v>86.2745098039216</v>
      </c>
      <c r="J15" s="52">
        <f>SUM(CALCULATION!CT10:CU10)</f>
        <v>19</v>
      </c>
      <c r="K15" s="52">
        <f t="shared" si="3"/>
        <v>90.4761904761905</v>
      </c>
      <c r="L15" s="52">
        <f>SUM(CALCULATION!CL10:CN10)</f>
        <v>100</v>
      </c>
      <c r="M15" s="90">
        <f t="shared" si="4"/>
        <v>82.6446280991736</v>
      </c>
      <c r="N15" s="52">
        <f>SUM(CALCULATION!BY10:CA10)</f>
        <v>101</v>
      </c>
      <c r="O15" s="90">
        <f t="shared" si="5"/>
        <v>86.3247863247863</v>
      </c>
      <c r="P15" s="53">
        <f>SUM(CALCULATION!DS10:DU10)</f>
        <v>30</v>
      </c>
      <c r="Q15" s="53">
        <f t="shared" si="6"/>
        <v>93.75</v>
      </c>
      <c r="R15" s="52">
        <f>SUM(CALCULATION!CC10:CE10)</f>
        <v>92</v>
      </c>
      <c r="S15" s="90">
        <f>CALCULATION!EY10/115*100</f>
        <v>80</v>
      </c>
      <c r="T15" s="52">
        <f>SUM(CALCULATION!DM10:DN10)</f>
        <v>17</v>
      </c>
      <c r="U15" s="18">
        <f t="shared" si="7"/>
        <v>85</v>
      </c>
      <c r="V15" s="52">
        <f>SUM(CALCULATION!DG10:DI10)</f>
        <v>98</v>
      </c>
      <c r="W15" s="90">
        <f t="shared" si="8"/>
        <v>77.1653543307087</v>
      </c>
      <c r="X15" s="52">
        <f>SUM(CALCULATION!DD10:DE10)</f>
        <v>11</v>
      </c>
      <c r="Y15" s="90">
        <f t="shared" si="9"/>
        <v>91.6666666666667</v>
      </c>
    </row>
    <row r="16" spans="1:25">
      <c r="A16" s="66">
        <v>11</v>
      </c>
      <c r="B16" s="66">
        <v>11</v>
      </c>
      <c r="C16" s="22" t="s">
        <v>32</v>
      </c>
      <c r="D16" s="52">
        <f>SUM(CALCULATION!CP11:CR11)</f>
        <v>89</v>
      </c>
      <c r="E16" s="52">
        <f t="shared" si="0"/>
        <v>84.7619047619048</v>
      </c>
      <c r="F16" s="52">
        <f>SUM(CALCULATION!DA11:DB11)</f>
        <v>47</v>
      </c>
      <c r="G16" s="90">
        <f t="shared" si="1"/>
        <v>74.6031746031746</v>
      </c>
      <c r="H16" s="52">
        <f>SUM(CALCULATION!CW11:CY11)</f>
        <v>88</v>
      </c>
      <c r="I16" s="90">
        <f t="shared" si="2"/>
        <v>86.2745098039216</v>
      </c>
      <c r="J16" s="52">
        <f>SUM(CALCULATION!CT11:CU11)</f>
        <v>19</v>
      </c>
      <c r="K16" s="52">
        <f t="shared" si="3"/>
        <v>90.4761904761905</v>
      </c>
      <c r="L16" s="52">
        <f>SUM(CALCULATION!CL11:CN11)</f>
        <v>97</v>
      </c>
      <c r="M16" s="90">
        <f t="shared" si="4"/>
        <v>80.1652892561983</v>
      </c>
      <c r="N16" s="52">
        <f>SUM(CALCULATION!BY11:CA11)</f>
        <v>105</v>
      </c>
      <c r="O16" s="90">
        <f t="shared" si="5"/>
        <v>89.7435897435898</v>
      </c>
      <c r="P16" s="53">
        <f>SUM(CALCULATION!DS11:DU11)</f>
        <v>30</v>
      </c>
      <c r="Q16" s="53">
        <f t="shared" si="6"/>
        <v>93.75</v>
      </c>
      <c r="R16" s="52">
        <f>SUM(CALCULATION!CC11:CE11)</f>
        <v>97</v>
      </c>
      <c r="S16" s="90">
        <f>CALCULATION!EY11/115*100</f>
        <v>84.3478260869565</v>
      </c>
      <c r="T16" s="52">
        <f>SUM(CALCULATION!DM11:DN11)</f>
        <v>15</v>
      </c>
      <c r="U16" s="18">
        <f t="shared" si="7"/>
        <v>75</v>
      </c>
      <c r="V16" s="52">
        <f>SUM(CALCULATION!DG11:DI11)</f>
        <v>100</v>
      </c>
      <c r="W16" s="90">
        <f t="shared" si="8"/>
        <v>78.740157480315</v>
      </c>
      <c r="X16" s="52">
        <f>SUM(CALCULATION!DD11:DE11)</f>
        <v>10</v>
      </c>
      <c r="Y16" s="90">
        <f t="shared" si="9"/>
        <v>83.3333333333333</v>
      </c>
    </row>
    <row r="17" spans="1:25">
      <c r="A17" s="66">
        <v>12</v>
      </c>
      <c r="B17" s="66">
        <v>12</v>
      </c>
      <c r="C17" s="22" t="s">
        <v>33</v>
      </c>
      <c r="D17" s="52">
        <f>SUM(CALCULATION!CP12:CR12)</f>
        <v>95</v>
      </c>
      <c r="E17" s="52">
        <f t="shared" si="0"/>
        <v>90.4761904761905</v>
      </c>
      <c r="F17" s="52">
        <f>SUM(CALCULATION!DA12:DB12)</f>
        <v>49</v>
      </c>
      <c r="G17" s="90">
        <f t="shared" si="1"/>
        <v>77.7777777777778</v>
      </c>
      <c r="H17" s="52">
        <f>SUM(CALCULATION!CW12:CY12)</f>
        <v>89</v>
      </c>
      <c r="I17" s="90">
        <f t="shared" si="2"/>
        <v>87.2549019607843</v>
      </c>
      <c r="J17" s="52">
        <f>SUM(CALCULATION!CT12:CU12)</f>
        <v>21</v>
      </c>
      <c r="K17" s="52">
        <f t="shared" si="3"/>
        <v>100</v>
      </c>
      <c r="L17" s="52">
        <f>SUM(CALCULATION!CL12:CN12)</f>
        <v>108</v>
      </c>
      <c r="M17" s="90">
        <f t="shared" si="4"/>
        <v>89.2561983471074</v>
      </c>
      <c r="N17" s="52">
        <f>SUM(CALCULATION!BY12:CA12)</f>
        <v>100</v>
      </c>
      <c r="O17" s="90">
        <f t="shared" si="5"/>
        <v>85.4700854700855</v>
      </c>
      <c r="P17" s="53">
        <f>SUM(CALCULATION!DS12:DU12)</f>
        <v>29</v>
      </c>
      <c r="Q17" s="53">
        <f t="shared" si="6"/>
        <v>90.625</v>
      </c>
      <c r="R17" s="52">
        <f>SUM(CALCULATION!CC12:CE12)</f>
        <v>96</v>
      </c>
      <c r="S17" s="90">
        <f>CALCULATION!EY12/115*100</f>
        <v>83.4782608695652</v>
      </c>
      <c r="T17" s="52">
        <f>SUM(CALCULATION!DM12:DN12)</f>
        <v>14</v>
      </c>
      <c r="U17" s="18">
        <f t="shared" si="7"/>
        <v>70</v>
      </c>
      <c r="V17" s="52">
        <f>SUM(CALCULATION!DG12:DI12)</f>
        <v>103</v>
      </c>
      <c r="W17" s="90">
        <f t="shared" si="8"/>
        <v>81.1023622047244</v>
      </c>
      <c r="X17" s="52">
        <f>SUM(CALCULATION!DD12:DE12)</f>
        <v>12</v>
      </c>
      <c r="Y17" s="90">
        <f t="shared" si="9"/>
        <v>100</v>
      </c>
    </row>
    <row r="18" spans="1:25">
      <c r="A18" s="66">
        <v>13</v>
      </c>
      <c r="B18" s="66">
        <v>13</v>
      </c>
      <c r="C18" s="22" t="s">
        <v>34</v>
      </c>
      <c r="D18" s="52">
        <f>SUM(CALCULATION!CP13:CR13)</f>
        <v>94</v>
      </c>
      <c r="E18" s="52">
        <f t="shared" si="0"/>
        <v>89.5238095238095</v>
      </c>
      <c r="F18" s="52">
        <f>SUM(CALCULATION!DA13:DB13)</f>
        <v>48</v>
      </c>
      <c r="G18" s="90">
        <f t="shared" si="1"/>
        <v>76.1904761904762</v>
      </c>
      <c r="H18" s="52">
        <f>SUM(CALCULATION!CW13:CY13)</f>
        <v>87</v>
      </c>
      <c r="I18" s="90">
        <f t="shared" si="2"/>
        <v>85.2941176470588</v>
      </c>
      <c r="J18" s="52">
        <f>SUM(CALCULATION!CT13:CU13)</f>
        <v>21</v>
      </c>
      <c r="K18" s="52">
        <f t="shared" si="3"/>
        <v>100</v>
      </c>
      <c r="L18" s="52">
        <f>SUM(CALCULATION!CL13:CN13)</f>
        <v>87</v>
      </c>
      <c r="M18" s="90">
        <f t="shared" si="4"/>
        <v>71.900826446281</v>
      </c>
      <c r="N18" s="52">
        <f>SUM(CALCULATION!BY13:CA13)</f>
        <v>99</v>
      </c>
      <c r="O18" s="90">
        <f t="shared" si="5"/>
        <v>84.6153846153846</v>
      </c>
      <c r="P18" s="53">
        <f>SUM(CALCULATION!DS13:DU13)</f>
        <v>26</v>
      </c>
      <c r="Q18" s="53">
        <f t="shared" si="6"/>
        <v>81.25</v>
      </c>
      <c r="R18" s="52">
        <f>SUM(CALCULATION!CC13:CE13)</f>
        <v>83</v>
      </c>
      <c r="S18" s="90">
        <f>CALCULATION!EY13/115*100</f>
        <v>72.1739130434783</v>
      </c>
      <c r="T18" s="52">
        <f>SUM(CALCULATION!DM13:DN13)</f>
        <v>18</v>
      </c>
      <c r="U18" s="18">
        <f t="shared" si="7"/>
        <v>90</v>
      </c>
      <c r="V18" s="52">
        <f>SUM(CALCULATION!DG13:DI13)</f>
        <v>100</v>
      </c>
      <c r="W18" s="90">
        <f t="shared" si="8"/>
        <v>78.740157480315</v>
      </c>
      <c r="X18" s="52">
        <f>SUM(CALCULATION!DD13:DE13)</f>
        <v>11</v>
      </c>
      <c r="Y18" s="90">
        <f t="shared" si="9"/>
        <v>91.6666666666667</v>
      </c>
    </row>
    <row r="19" spans="1:25">
      <c r="A19" s="66">
        <v>14</v>
      </c>
      <c r="B19" s="66">
        <v>14</v>
      </c>
      <c r="C19" s="22" t="s">
        <v>35</v>
      </c>
      <c r="D19" s="52">
        <f>SUM(CALCULATION!CP14:CR14)</f>
        <v>95</v>
      </c>
      <c r="E19" s="52">
        <f t="shared" si="0"/>
        <v>90.4761904761905</v>
      </c>
      <c r="F19" s="52">
        <f>SUM(CALCULATION!DA14:DB14)</f>
        <v>56</v>
      </c>
      <c r="G19" s="90">
        <f t="shared" si="1"/>
        <v>88.8888888888889</v>
      </c>
      <c r="H19" s="52">
        <f>SUM(CALCULATION!CW14:CY14)</f>
        <v>89</v>
      </c>
      <c r="I19" s="90">
        <f t="shared" si="2"/>
        <v>87.2549019607843</v>
      </c>
      <c r="J19" s="52">
        <f>SUM(CALCULATION!CT14:CU14)</f>
        <v>17</v>
      </c>
      <c r="K19" s="52">
        <f t="shared" si="3"/>
        <v>80.9523809523809</v>
      </c>
      <c r="L19" s="52">
        <f>SUM(CALCULATION!CL14:CN14)</f>
        <v>106</v>
      </c>
      <c r="M19" s="90">
        <f t="shared" si="4"/>
        <v>87.603305785124</v>
      </c>
      <c r="N19" s="52">
        <f>SUM(CALCULATION!BY14:CA14)</f>
        <v>103</v>
      </c>
      <c r="O19" s="90">
        <f t="shared" si="5"/>
        <v>88.034188034188</v>
      </c>
      <c r="P19" s="53">
        <f>SUM(CALCULATION!DS14:DU14)</f>
        <v>29</v>
      </c>
      <c r="Q19" s="53">
        <f t="shared" si="6"/>
        <v>90.625</v>
      </c>
      <c r="R19" s="52">
        <f>SUM(CALCULATION!CC14:CE14)</f>
        <v>97</v>
      </c>
      <c r="S19" s="90">
        <f>CALCULATION!EY14/115*100</f>
        <v>84.3478260869565</v>
      </c>
      <c r="T19" s="52">
        <f>SUM(CALCULATION!DM14:DN14)</f>
        <v>15</v>
      </c>
      <c r="U19" s="18">
        <f t="shared" si="7"/>
        <v>75</v>
      </c>
      <c r="V19" s="52">
        <f>SUM(CALCULATION!DG14:DI14)</f>
        <v>116</v>
      </c>
      <c r="W19" s="90">
        <f t="shared" si="8"/>
        <v>91.3385826771654</v>
      </c>
      <c r="X19" s="52">
        <f>SUM(CALCULATION!DD14:DE14)</f>
        <v>11</v>
      </c>
      <c r="Y19" s="90">
        <f t="shared" si="9"/>
        <v>91.6666666666667</v>
      </c>
    </row>
    <row r="20" spans="1:25">
      <c r="A20" s="66">
        <v>15</v>
      </c>
      <c r="B20" s="66">
        <v>15</v>
      </c>
      <c r="C20" s="22" t="s">
        <v>36</v>
      </c>
      <c r="D20" s="52">
        <f>SUM(CALCULATION!CP15:CR15)</f>
        <v>94</v>
      </c>
      <c r="E20" s="52">
        <f t="shared" si="0"/>
        <v>89.5238095238095</v>
      </c>
      <c r="F20" s="52">
        <f>SUM(CALCULATION!DA15:DB15)</f>
        <v>56</v>
      </c>
      <c r="G20" s="90">
        <f t="shared" si="1"/>
        <v>88.8888888888889</v>
      </c>
      <c r="H20" s="52">
        <f>SUM(CALCULATION!CW15:CY15)</f>
        <v>86</v>
      </c>
      <c r="I20" s="90">
        <f t="shared" si="2"/>
        <v>84.3137254901961</v>
      </c>
      <c r="J20" s="52">
        <f>SUM(CALCULATION!CT15:CU15)</f>
        <v>20</v>
      </c>
      <c r="K20" s="52">
        <f t="shared" si="3"/>
        <v>95.2380952380952</v>
      </c>
      <c r="L20" s="52">
        <f>SUM(CALCULATION!CL15:CN15)</f>
        <v>101</v>
      </c>
      <c r="M20" s="90">
        <f t="shared" si="4"/>
        <v>83.4710743801653</v>
      </c>
      <c r="N20" s="52">
        <f>SUM(CALCULATION!BY15:CA15)</f>
        <v>106</v>
      </c>
      <c r="O20" s="90">
        <f t="shared" si="5"/>
        <v>90.5982905982906</v>
      </c>
      <c r="P20" s="53">
        <f>SUM(CALCULATION!DS15:DU15)</f>
        <v>30</v>
      </c>
      <c r="Q20" s="53">
        <f t="shared" si="6"/>
        <v>93.75</v>
      </c>
      <c r="R20" s="52">
        <f>SUM(CALCULATION!CC15:CE15)</f>
        <v>97</v>
      </c>
      <c r="S20" s="90">
        <f>CALCULATION!EY15/115*100</f>
        <v>84.3478260869565</v>
      </c>
      <c r="T20" s="52">
        <f>SUM(CALCULATION!DM15:DN15)</f>
        <v>16</v>
      </c>
      <c r="U20" s="18">
        <f t="shared" si="7"/>
        <v>80</v>
      </c>
      <c r="V20" s="52">
        <f>SUM(CALCULATION!DG15:DI15)</f>
        <v>113</v>
      </c>
      <c r="W20" s="90">
        <f t="shared" si="8"/>
        <v>88.9763779527559</v>
      </c>
      <c r="X20" s="52">
        <f>SUM(CALCULATION!DD15:DE15)</f>
        <v>11</v>
      </c>
      <c r="Y20" s="90">
        <f t="shared" si="9"/>
        <v>91.6666666666667</v>
      </c>
    </row>
    <row r="21" spans="1:25">
      <c r="A21" s="66">
        <v>16</v>
      </c>
      <c r="B21" s="66">
        <v>16</v>
      </c>
      <c r="C21" s="22" t="s">
        <v>37</v>
      </c>
      <c r="D21" s="52">
        <f>SUM(CALCULATION!CP16:CR16)</f>
        <v>87</v>
      </c>
      <c r="E21" s="52">
        <f t="shared" si="0"/>
        <v>82.8571428571429</v>
      </c>
      <c r="F21" s="52">
        <f>SUM(CALCULATION!DA16:DB16)</f>
        <v>59</v>
      </c>
      <c r="G21" s="90">
        <f t="shared" si="1"/>
        <v>93.6507936507936</v>
      </c>
      <c r="H21" s="52">
        <f>SUM(CALCULATION!CW16:CY16)</f>
        <v>89</v>
      </c>
      <c r="I21" s="90">
        <f t="shared" si="2"/>
        <v>87.2549019607843</v>
      </c>
      <c r="J21" s="52">
        <f>SUM(CALCULATION!CT16:CU16)</f>
        <v>20</v>
      </c>
      <c r="K21" s="52">
        <f t="shared" si="3"/>
        <v>95.2380952380952</v>
      </c>
      <c r="L21" s="52">
        <f>SUM(CALCULATION!CL16:CN16)</f>
        <v>105</v>
      </c>
      <c r="M21" s="90">
        <f t="shared" si="4"/>
        <v>86.7768595041322</v>
      </c>
      <c r="N21" s="52">
        <f>SUM(CALCULATION!BY16:CA16)</f>
        <v>104</v>
      </c>
      <c r="O21" s="90">
        <f t="shared" si="5"/>
        <v>88.8888888888889</v>
      </c>
      <c r="P21" s="53">
        <f>SUM(CALCULATION!DS16:DU16)</f>
        <v>29</v>
      </c>
      <c r="Q21" s="53">
        <f t="shared" si="6"/>
        <v>90.625</v>
      </c>
      <c r="R21" s="52">
        <f>SUM(CALCULATION!CC16:CE16)</f>
        <v>99</v>
      </c>
      <c r="S21" s="90">
        <f>CALCULATION!EY16/115*100</f>
        <v>86.0869565217391</v>
      </c>
      <c r="T21" s="52">
        <f>SUM(CALCULATION!DM16:DN16)</f>
        <v>16</v>
      </c>
      <c r="U21" s="18">
        <f t="shared" si="7"/>
        <v>80</v>
      </c>
      <c r="V21" s="52">
        <f>SUM(CALCULATION!DG16:DI16)</f>
        <v>104</v>
      </c>
      <c r="W21" s="90">
        <f t="shared" si="8"/>
        <v>81.8897637795276</v>
      </c>
      <c r="X21" s="52">
        <f>SUM(CALCULATION!DD16:DE16)</f>
        <v>10</v>
      </c>
      <c r="Y21" s="90">
        <f t="shared" si="9"/>
        <v>83.3333333333333</v>
      </c>
    </row>
    <row r="22" spans="1:25">
      <c r="A22" s="66">
        <v>17</v>
      </c>
      <c r="B22" s="66">
        <v>17</v>
      </c>
      <c r="C22" s="22" t="s">
        <v>38</v>
      </c>
      <c r="D22" s="52">
        <f>SUM(CALCULATION!CP17:CR17)</f>
        <v>77</v>
      </c>
      <c r="E22" s="52">
        <f t="shared" si="0"/>
        <v>73.3333333333333</v>
      </c>
      <c r="F22" s="52">
        <f>SUM(CALCULATION!DA17:DB17)</f>
        <v>43</v>
      </c>
      <c r="G22" s="90">
        <f t="shared" si="1"/>
        <v>68.2539682539683</v>
      </c>
      <c r="H22" s="52">
        <f>SUM(CALCULATION!CW17:CY17)</f>
        <v>83</v>
      </c>
      <c r="I22" s="90">
        <f t="shared" si="2"/>
        <v>81.3725490196078</v>
      </c>
      <c r="J22" s="52">
        <f>SUM(CALCULATION!CT17:CU17)</f>
        <v>20</v>
      </c>
      <c r="K22" s="52">
        <f t="shared" si="3"/>
        <v>95.2380952380952</v>
      </c>
      <c r="L22" s="52">
        <f>SUM(CALCULATION!CL17:CN17)</f>
        <v>95</v>
      </c>
      <c r="M22" s="90">
        <f t="shared" si="4"/>
        <v>78.5123966942149</v>
      </c>
      <c r="N22" s="52">
        <f>SUM(CALCULATION!BY17:CA17)</f>
        <v>87</v>
      </c>
      <c r="O22" s="90">
        <f t="shared" si="5"/>
        <v>74.3589743589744</v>
      </c>
      <c r="P22" s="53">
        <f>SUM(CALCULATION!DS17:DU17)</f>
        <v>28</v>
      </c>
      <c r="Q22" s="53">
        <f t="shared" si="6"/>
        <v>87.5</v>
      </c>
      <c r="R22" s="52">
        <f>SUM(CALCULATION!CC17:CE17)</f>
        <v>90</v>
      </c>
      <c r="S22" s="90">
        <f>CALCULATION!EY17/115*100</f>
        <v>78.2608695652174</v>
      </c>
      <c r="T22" s="52">
        <f>SUM(CALCULATION!DM17:DN17)</f>
        <v>13</v>
      </c>
      <c r="U22" s="18">
        <f t="shared" si="7"/>
        <v>65</v>
      </c>
      <c r="V22" s="52">
        <f>SUM(CALCULATION!DG17:DI17)</f>
        <v>90</v>
      </c>
      <c r="W22" s="90">
        <f t="shared" si="8"/>
        <v>70.8661417322835</v>
      </c>
      <c r="X22" s="52">
        <f>SUM(CALCULATION!DD17:DE17)</f>
        <v>12</v>
      </c>
      <c r="Y22" s="90">
        <f t="shared" si="9"/>
        <v>100</v>
      </c>
    </row>
    <row r="23" spans="1:25">
      <c r="A23" s="66">
        <v>18</v>
      </c>
      <c r="B23" s="66">
        <v>18</v>
      </c>
      <c r="C23" s="22" t="s">
        <v>39</v>
      </c>
      <c r="D23" s="52">
        <f>SUM(CALCULATION!CP18:CR18)</f>
        <v>88</v>
      </c>
      <c r="E23" s="52">
        <f t="shared" si="0"/>
        <v>83.8095238095238</v>
      </c>
      <c r="F23" s="52">
        <f>SUM(CALCULATION!DA18:DB18)</f>
        <v>53</v>
      </c>
      <c r="G23" s="90">
        <f t="shared" si="1"/>
        <v>84.1269841269841</v>
      </c>
      <c r="H23" s="52">
        <f>SUM(CALCULATION!CW18:CY18)</f>
        <v>87</v>
      </c>
      <c r="I23" s="90">
        <f t="shared" si="2"/>
        <v>85.2941176470588</v>
      </c>
      <c r="J23" s="52">
        <f>SUM(CALCULATION!CT18:CU18)</f>
        <v>17</v>
      </c>
      <c r="K23" s="52">
        <f t="shared" si="3"/>
        <v>80.9523809523809</v>
      </c>
      <c r="L23" s="52">
        <f>SUM(CALCULATION!CL18:CN18)</f>
        <v>107</v>
      </c>
      <c r="M23" s="90">
        <f t="shared" si="4"/>
        <v>88.4297520661157</v>
      </c>
      <c r="N23" s="52">
        <f>SUM(CALCULATION!BY18:CA18)</f>
        <v>112</v>
      </c>
      <c r="O23" s="90">
        <f t="shared" si="5"/>
        <v>95.7264957264957</v>
      </c>
      <c r="P23" s="53">
        <f>SUM(CALCULATION!DS18:DU18)</f>
        <v>32</v>
      </c>
      <c r="Q23" s="53">
        <f t="shared" si="6"/>
        <v>100</v>
      </c>
      <c r="R23" s="52">
        <f>SUM(CALCULATION!CC18:CE18)</f>
        <v>101</v>
      </c>
      <c r="S23" s="90">
        <f>CALCULATION!EY18/115*100</f>
        <v>87.8260869565217</v>
      </c>
      <c r="T23" s="52">
        <f>SUM(CALCULATION!DM18:DN18)</f>
        <v>17</v>
      </c>
      <c r="U23" s="18">
        <f t="shared" si="7"/>
        <v>85</v>
      </c>
      <c r="V23" s="52">
        <f>SUM(CALCULATION!DG18:DI18)</f>
        <v>107</v>
      </c>
      <c r="W23" s="90">
        <f t="shared" si="8"/>
        <v>84.251968503937</v>
      </c>
      <c r="X23" s="52">
        <f>SUM(CALCULATION!DD18:DE18)</f>
        <v>9</v>
      </c>
      <c r="Y23" s="90">
        <f t="shared" si="9"/>
        <v>75</v>
      </c>
    </row>
    <row r="24" spans="1:25">
      <c r="A24" s="66">
        <v>19</v>
      </c>
      <c r="B24" s="66">
        <v>19</v>
      </c>
      <c r="C24" s="22" t="s">
        <v>40</v>
      </c>
      <c r="D24" s="52">
        <f>SUM(CALCULATION!CP19:CR19)</f>
        <v>94</v>
      </c>
      <c r="E24" s="52">
        <f t="shared" si="0"/>
        <v>89.5238095238095</v>
      </c>
      <c r="F24" s="52">
        <f>SUM(CALCULATION!DA19:DB19)</f>
        <v>51</v>
      </c>
      <c r="G24" s="90">
        <f t="shared" si="1"/>
        <v>80.9523809523809</v>
      </c>
      <c r="H24" s="52">
        <f>SUM(CALCULATION!CW19:CY19)</f>
        <v>88</v>
      </c>
      <c r="I24" s="90">
        <f t="shared" si="2"/>
        <v>86.2745098039216</v>
      </c>
      <c r="J24" s="52">
        <f>SUM(CALCULATION!CT19:CU19)</f>
        <v>18</v>
      </c>
      <c r="K24" s="52">
        <f t="shared" si="3"/>
        <v>85.7142857142857</v>
      </c>
      <c r="L24" s="52">
        <f>SUM(CALCULATION!CL19:CN19)</f>
        <v>90</v>
      </c>
      <c r="M24" s="90">
        <f t="shared" si="4"/>
        <v>74.3801652892562</v>
      </c>
      <c r="N24" s="52">
        <f>SUM(CALCULATION!BY19:CA19)</f>
        <v>97</v>
      </c>
      <c r="O24" s="90">
        <f t="shared" si="5"/>
        <v>82.9059829059829</v>
      </c>
      <c r="P24" s="53">
        <f>SUM(CALCULATION!DS19:DU19)</f>
        <v>26</v>
      </c>
      <c r="Q24" s="53">
        <f t="shared" si="6"/>
        <v>81.25</v>
      </c>
      <c r="R24" s="52">
        <f>SUM(CALCULATION!CC19:CE19)</f>
        <v>99</v>
      </c>
      <c r="S24" s="90">
        <f>CALCULATION!EY19/115*100</f>
        <v>86.0869565217391</v>
      </c>
      <c r="T24" s="52">
        <f>SUM(CALCULATION!DM19:DN19)</f>
        <v>14</v>
      </c>
      <c r="U24" s="18">
        <f t="shared" si="7"/>
        <v>70</v>
      </c>
      <c r="V24" s="52">
        <f>SUM(CALCULATION!DG19:DI19)</f>
        <v>94</v>
      </c>
      <c r="W24" s="90">
        <f t="shared" si="8"/>
        <v>74.0157480314961</v>
      </c>
      <c r="X24" s="52">
        <f>SUM(CALCULATION!DD19:DE19)</f>
        <v>11</v>
      </c>
      <c r="Y24" s="90">
        <f t="shared" si="9"/>
        <v>91.6666666666667</v>
      </c>
    </row>
    <row r="25" spans="1:25">
      <c r="A25" s="66">
        <v>20</v>
      </c>
      <c r="B25" s="66">
        <v>20</v>
      </c>
      <c r="C25" s="22" t="s">
        <v>41</v>
      </c>
      <c r="D25" s="52">
        <f>SUM(CALCULATION!CP20:CR20)</f>
        <v>74</v>
      </c>
      <c r="E25" s="52">
        <f t="shared" si="0"/>
        <v>70.4761904761905</v>
      </c>
      <c r="F25" s="52">
        <f>SUM(CALCULATION!DA20:DB20)</f>
        <v>49</v>
      </c>
      <c r="G25" s="90">
        <f t="shared" si="1"/>
        <v>77.7777777777778</v>
      </c>
      <c r="H25" s="52">
        <f>SUM(CALCULATION!CW20:CY20)</f>
        <v>80</v>
      </c>
      <c r="I25" s="90">
        <f t="shared" si="2"/>
        <v>78.4313725490196</v>
      </c>
      <c r="J25" s="52">
        <f>SUM(CALCULATION!CT20:CU20)</f>
        <v>18</v>
      </c>
      <c r="K25" s="52">
        <f t="shared" si="3"/>
        <v>85.7142857142857</v>
      </c>
      <c r="L25" s="52">
        <f>SUM(CALCULATION!CL20:CN20)</f>
        <v>87</v>
      </c>
      <c r="M25" s="90">
        <f t="shared" si="4"/>
        <v>71.900826446281</v>
      </c>
      <c r="N25" s="52">
        <f>SUM(CALCULATION!BY20:CA20)</f>
        <v>97</v>
      </c>
      <c r="O25" s="90">
        <f t="shared" si="5"/>
        <v>82.9059829059829</v>
      </c>
      <c r="P25" s="53">
        <f>SUM(CALCULATION!DS20:DU20)</f>
        <v>24</v>
      </c>
      <c r="Q25" s="53">
        <f t="shared" si="6"/>
        <v>75</v>
      </c>
      <c r="R25" s="52">
        <f>SUM(CALCULATION!CC20:CE20)</f>
        <v>85</v>
      </c>
      <c r="S25" s="90">
        <f>CALCULATION!EY20/115*100</f>
        <v>73.9130434782609</v>
      </c>
      <c r="T25" s="52">
        <f>SUM(CALCULATION!DM20:DN20)</f>
        <v>13</v>
      </c>
      <c r="U25" s="18">
        <f t="shared" si="7"/>
        <v>65</v>
      </c>
      <c r="V25" s="52">
        <f>SUM(CALCULATION!DG20:DI20)</f>
        <v>88</v>
      </c>
      <c r="W25" s="90">
        <f t="shared" si="8"/>
        <v>69.2913385826772</v>
      </c>
      <c r="X25" s="52">
        <f>SUM(CALCULATION!DD20:DE20)</f>
        <v>7</v>
      </c>
      <c r="Y25" s="90">
        <f t="shared" si="9"/>
        <v>58.3333333333333</v>
      </c>
    </row>
    <row r="26" spans="1:25">
      <c r="A26" s="66">
        <v>21</v>
      </c>
      <c r="B26" s="66">
        <v>21</v>
      </c>
      <c r="C26" s="22" t="s">
        <v>42</v>
      </c>
      <c r="D26" s="52">
        <f>SUM(CALCULATION!CP21:CR21)</f>
        <v>94</v>
      </c>
      <c r="E26" s="52">
        <f t="shared" si="0"/>
        <v>89.5238095238095</v>
      </c>
      <c r="F26" s="52">
        <f>SUM(CALCULATION!DA21:DB21)</f>
        <v>61</v>
      </c>
      <c r="G26" s="90">
        <f t="shared" ref="G26:G45" si="10">F26/67*100</f>
        <v>91.044776119403</v>
      </c>
      <c r="H26" s="52">
        <f>SUM(CALCULATION!CW21:CY21)</f>
        <v>94</v>
      </c>
      <c r="I26" s="90">
        <f t="shared" si="2"/>
        <v>92.156862745098</v>
      </c>
      <c r="J26" s="52">
        <f>SUM(CALCULATION!CT21:CU21)</f>
        <v>21</v>
      </c>
      <c r="K26" s="52">
        <f t="shared" si="3"/>
        <v>100</v>
      </c>
      <c r="L26" s="52">
        <f>SUM(CALCULATION!CL21:CN21)</f>
        <v>101</v>
      </c>
      <c r="M26" s="90">
        <f t="shared" si="4"/>
        <v>83.4710743801653</v>
      </c>
      <c r="N26" s="52">
        <f>SUM(CALCULATION!BY21:CA21)</f>
        <v>105</v>
      </c>
      <c r="O26" s="90">
        <f t="shared" si="5"/>
        <v>89.7435897435898</v>
      </c>
      <c r="P26" s="53">
        <f>SUM(CALCULATION!DS21:DU21)</f>
        <v>26</v>
      </c>
      <c r="Q26" s="53">
        <f t="shared" ref="Q26:Q35" si="11">P26/28*100</f>
        <v>92.8571428571429</v>
      </c>
      <c r="R26" s="52">
        <f>SUM(CALCULATION!CC21:CE21)</f>
        <v>99</v>
      </c>
      <c r="S26" s="90">
        <f>CALCULATION!EY21/115*100</f>
        <v>86.0869565217391</v>
      </c>
      <c r="T26" s="52">
        <f>SUM(CALCULATION!DM21:DN21)</f>
        <v>18</v>
      </c>
      <c r="U26" s="18">
        <f t="shared" si="7"/>
        <v>90</v>
      </c>
      <c r="V26" s="52">
        <f>SUM(CALCULATION!DG21:DI21)</f>
        <v>107</v>
      </c>
      <c r="W26" s="90">
        <f t="shared" si="8"/>
        <v>84.251968503937</v>
      </c>
      <c r="X26" s="52">
        <f>SUM(CALCULATION!DD21:DE21)</f>
        <v>10</v>
      </c>
      <c r="Y26" s="90">
        <f t="shared" si="9"/>
        <v>83.3333333333333</v>
      </c>
    </row>
    <row r="27" spans="1:25">
      <c r="A27" s="66">
        <v>22</v>
      </c>
      <c r="B27" s="66">
        <v>22</v>
      </c>
      <c r="C27" s="22" t="s">
        <v>43</v>
      </c>
      <c r="D27" s="52">
        <f>SUM(CALCULATION!CP22:CR22)</f>
        <v>88</v>
      </c>
      <c r="E27" s="52">
        <f t="shared" si="0"/>
        <v>83.8095238095238</v>
      </c>
      <c r="F27" s="52">
        <f>SUM(CALCULATION!DA22:DB22)</f>
        <v>54</v>
      </c>
      <c r="G27" s="90">
        <f t="shared" si="10"/>
        <v>80.5970149253731</v>
      </c>
      <c r="H27" s="52">
        <f>SUM(CALCULATION!CW22:CY22)</f>
        <v>93</v>
      </c>
      <c r="I27" s="90">
        <f t="shared" si="2"/>
        <v>91.1764705882353</v>
      </c>
      <c r="J27" s="52">
        <f>SUM(CALCULATION!CT22:CU22)</f>
        <v>18</v>
      </c>
      <c r="K27" s="52">
        <f t="shared" si="3"/>
        <v>85.7142857142857</v>
      </c>
      <c r="L27" s="52">
        <f>SUM(CALCULATION!CL22:CN22)</f>
        <v>101</v>
      </c>
      <c r="M27" s="90">
        <f t="shared" si="4"/>
        <v>83.4710743801653</v>
      </c>
      <c r="N27" s="52">
        <f>SUM(CALCULATION!BY22:CA22)</f>
        <v>108</v>
      </c>
      <c r="O27" s="90">
        <f t="shared" si="5"/>
        <v>92.3076923076923</v>
      </c>
      <c r="P27" s="53">
        <f>SUM(CALCULATION!DS22:DU22)</f>
        <v>27</v>
      </c>
      <c r="Q27" s="53">
        <f t="shared" si="11"/>
        <v>96.4285714285714</v>
      </c>
      <c r="R27" s="52">
        <f>SUM(CALCULATION!CC22:CE22)</f>
        <v>102</v>
      </c>
      <c r="S27" s="90">
        <f>CALCULATION!EY22/115*100</f>
        <v>88.695652173913</v>
      </c>
      <c r="T27" s="52">
        <f>SUM(CALCULATION!DM22:DN22)</f>
        <v>19</v>
      </c>
      <c r="U27" s="18">
        <f t="shared" si="7"/>
        <v>95</v>
      </c>
      <c r="V27" s="52">
        <f>SUM(CALCULATION!DG22:DI22)</f>
        <v>101</v>
      </c>
      <c r="W27" s="90">
        <f t="shared" si="8"/>
        <v>79.5275590551181</v>
      </c>
      <c r="X27" s="52">
        <f>SUM(CALCULATION!DD22:DE22)</f>
        <v>12</v>
      </c>
      <c r="Y27" s="90">
        <f t="shared" si="9"/>
        <v>100</v>
      </c>
    </row>
    <row r="28" spans="1:25">
      <c r="A28" s="66">
        <v>23</v>
      </c>
      <c r="B28" s="66">
        <v>23</v>
      </c>
      <c r="C28" s="22" t="s">
        <v>44</v>
      </c>
      <c r="D28" s="52">
        <v>65</v>
      </c>
      <c r="E28" s="52">
        <f t="shared" si="0"/>
        <v>61.9047619047619</v>
      </c>
      <c r="F28" s="52">
        <f>SUM(CALCULATION!DA23:DB23)</f>
        <v>43</v>
      </c>
      <c r="G28" s="90">
        <f t="shared" si="10"/>
        <v>64.1791044776119</v>
      </c>
      <c r="H28" s="52">
        <f>SUM(CALCULATION!CW23:CY23)</f>
        <v>78</v>
      </c>
      <c r="I28" s="90">
        <f t="shared" si="2"/>
        <v>76.4705882352941</v>
      </c>
      <c r="J28" s="52">
        <f>SUM(CALCULATION!CT23:CU23)</f>
        <v>18</v>
      </c>
      <c r="K28" s="52">
        <f t="shared" si="3"/>
        <v>85.7142857142857</v>
      </c>
      <c r="L28" s="52">
        <f>SUM(CALCULATION!CL23:CN23)</f>
        <v>76</v>
      </c>
      <c r="M28" s="90">
        <f t="shared" si="4"/>
        <v>62.8099173553719</v>
      </c>
      <c r="N28" s="52">
        <f>SUM(CALCULATION!BY23:CA23)</f>
        <v>78</v>
      </c>
      <c r="O28" s="90">
        <f t="shared" si="5"/>
        <v>66.6666666666667</v>
      </c>
      <c r="P28" s="53">
        <f>SUM(CALCULATION!DS23:DU23)</f>
        <v>21</v>
      </c>
      <c r="Q28" s="53">
        <f t="shared" si="11"/>
        <v>75</v>
      </c>
      <c r="R28" s="52">
        <f>SUM(CALCULATION!CC23:CE23)</f>
        <v>77</v>
      </c>
      <c r="S28" s="90">
        <f>CALCULATION!EY23/115*100</f>
        <v>66.9565217391304</v>
      </c>
      <c r="T28" s="52">
        <f>SUM(CALCULATION!DM23:DN23)</f>
        <v>16</v>
      </c>
      <c r="U28" s="18">
        <f t="shared" si="7"/>
        <v>80</v>
      </c>
      <c r="V28" s="52">
        <f>SUM(CALCULATION!DG23:DI23)</f>
        <v>88</v>
      </c>
      <c r="W28" s="90">
        <f t="shared" si="8"/>
        <v>69.2913385826772</v>
      </c>
      <c r="X28" s="52">
        <f>SUM(CALCULATION!DD23:DE23)</f>
        <v>11</v>
      </c>
      <c r="Y28" s="90">
        <f t="shared" si="9"/>
        <v>91.6666666666667</v>
      </c>
    </row>
    <row r="29" spans="1:25">
      <c r="A29" s="66">
        <v>24</v>
      </c>
      <c r="B29" s="66">
        <v>24</v>
      </c>
      <c r="C29" s="22" t="s">
        <v>45</v>
      </c>
      <c r="D29" s="52">
        <f>SUM(CALCULATION!CP24:CR24)</f>
        <v>78</v>
      </c>
      <c r="E29" s="52">
        <f t="shared" si="0"/>
        <v>74.2857142857143</v>
      </c>
      <c r="F29" s="52">
        <f>SUM(CALCULATION!DA24:DB24)</f>
        <v>49</v>
      </c>
      <c r="G29" s="90">
        <f t="shared" si="10"/>
        <v>73.134328358209</v>
      </c>
      <c r="H29" s="52">
        <f>SUM(CALCULATION!CW24:CY24)</f>
        <v>83</v>
      </c>
      <c r="I29" s="90">
        <f t="shared" si="2"/>
        <v>81.3725490196078</v>
      </c>
      <c r="J29" s="52">
        <f>SUM(CALCULATION!CT24:CU24)</f>
        <v>18</v>
      </c>
      <c r="K29" s="52">
        <f t="shared" si="3"/>
        <v>85.7142857142857</v>
      </c>
      <c r="L29" s="52">
        <f>SUM(CALCULATION!CL24:CN24)</f>
        <v>101</v>
      </c>
      <c r="M29" s="90">
        <f t="shared" si="4"/>
        <v>83.4710743801653</v>
      </c>
      <c r="N29" s="52">
        <f>SUM(CALCULATION!BY24:CA24)</f>
        <v>96</v>
      </c>
      <c r="O29" s="90">
        <f t="shared" si="5"/>
        <v>82.051282051282</v>
      </c>
      <c r="P29" s="53">
        <f>SUM(CALCULATION!DS24:DU24)</f>
        <v>26</v>
      </c>
      <c r="Q29" s="53">
        <f t="shared" si="11"/>
        <v>92.8571428571429</v>
      </c>
      <c r="R29" s="52">
        <f>SUM(CALCULATION!CC24:CE24)</f>
        <v>92</v>
      </c>
      <c r="S29" s="90">
        <f>CALCULATION!EY24/115*100</f>
        <v>80</v>
      </c>
      <c r="T29" s="52">
        <f>SUM(CALCULATION!DM24:DN24)</f>
        <v>12</v>
      </c>
      <c r="U29" s="18">
        <f t="shared" si="7"/>
        <v>60</v>
      </c>
      <c r="V29" s="52">
        <f>SUM(CALCULATION!DG24:DI24)</f>
        <v>94</v>
      </c>
      <c r="W29" s="90">
        <f t="shared" si="8"/>
        <v>74.0157480314961</v>
      </c>
      <c r="X29" s="52">
        <f>SUM(CALCULATION!DD24:DE24)</f>
        <v>12</v>
      </c>
      <c r="Y29" s="90">
        <f t="shared" si="9"/>
        <v>100</v>
      </c>
    </row>
    <row r="30" spans="1:25">
      <c r="A30" s="66">
        <v>25</v>
      </c>
      <c r="B30" s="66">
        <v>25</v>
      </c>
      <c r="C30" s="22" t="s">
        <v>46</v>
      </c>
      <c r="D30" s="52">
        <f>SUM(CALCULATION!CP25:CR25)</f>
        <v>71</v>
      </c>
      <c r="E30" s="52">
        <f t="shared" si="0"/>
        <v>67.6190476190476</v>
      </c>
      <c r="F30" s="52">
        <f>SUM(CALCULATION!DA25:DB25)</f>
        <v>32</v>
      </c>
      <c r="G30" s="90">
        <f t="shared" si="10"/>
        <v>47.7611940298507</v>
      </c>
      <c r="H30" s="52">
        <f>SUM(CALCULATION!CW25:CY25)</f>
        <v>67</v>
      </c>
      <c r="I30" s="90">
        <f t="shared" si="2"/>
        <v>65.6862745098039</v>
      </c>
      <c r="J30" s="52">
        <f>SUM(CALCULATION!CT25:CU25)</f>
        <v>15</v>
      </c>
      <c r="K30" s="52">
        <f t="shared" si="3"/>
        <v>71.4285714285714</v>
      </c>
      <c r="L30" s="52">
        <f>SUM(CALCULATION!CL25:CN25)</f>
        <v>72</v>
      </c>
      <c r="M30" s="90">
        <f t="shared" si="4"/>
        <v>59.504132231405</v>
      </c>
      <c r="N30" s="52">
        <f>SUM(CALCULATION!BY25:CA25)</f>
        <v>73</v>
      </c>
      <c r="O30" s="90">
        <f t="shared" si="5"/>
        <v>62.3931623931624</v>
      </c>
      <c r="P30" s="53">
        <f>SUM(CALCULATION!DS25:DU25)</f>
        <v>19</v>
      </c>
      <c r="Q30" s="53">
        <f t="shared" si="11"/>
        <v>67.8571428571429</v>
      </c>
      <c r="R30" s="52">
        <f>SUM(CALCULATION!CC25:CE25)</f>
        <v>77</v>
      </c>
      <c r="S30" s="90">
        <f>CALCULATION!EY25/115*100</f>
        <v>66.9565217391304</v>
      </c>
      <c r="T30" s="52">
        <f>SUM(CALCULATION!DM25:DN25)</f>
        <v>9</v>
      </c>
      <c r="U30" s="18">
        <f t="shared" si="7"/>
        <v>45</v>
      </c>
      <c r="V30" s="52">
        <f>SUM(CALCULATION!DG25:DI25)</f>
        <v>66</v>
      </c>
      <c r="W30" s="90">
        <f t="shared" si="8"/>
        <v>51.9685039370079</v>
      </c>
      <c r="X30" s="52">
        <f>SUM(CALCULATION!DD25:DE25)</f>
        <v>11</v>
      </c>
      <c r="Y30" s="90">
        <f t="shared" si="9"/>
        <v>91.6666666666667</v>
      </c>
    </row>
    <row r="31" spans="1:25">
      <c r="A31" s="66">
        <v>26</v>
      </c>
      <c r="B31" s="66">
        <v>26</v>
      </c>
      <c r="C31" s="28" t="s">
        <v>47</v>
      </c>
      <c r="D31" s="52">
        <f>SUM(CALCULATION!CP26:CR26)</f>
        <v>76</v>
      </c>
      <c r="E31" s="52">
        <f t="shared" si="0"/>
        <v>72.3809523809524</v>
      </c>
      <c r="F31" s="52">
        <f>SUM(CALCULATION!DA26:DB26)</f>
        <v>52</v>
      </c>
      <c r="G31" s="90">
        <f t="shared" si="10"/>
        <v>77.6119402985075</v>
      </c>
      <c r="H31" s="52">
        <f>SUM(CALCULATION!CW26:CY26)</f>
        <v>73</v>
      </c>
      <c r="I31" s="90">
        <f t="shared" si="2"/>
        <v>71.5686274509804</v>
      </c>
      <c r="J31" s="52">
        <f>SUM(CALCULATION!CT26:CU26)</f>
        <v>14</v>
      </c>
      <c r="K31" s="52">
        <f t="shared" si="3"/>
        <v>66.6666666666667</v>
      </c>
      <c r="L31" s="52">
        <f>SUM(CALCULATION!CL26:CN26)</f>
        <v>88</v>
      </c>
      <c r="M31" s="90">
        <f t="shared" si="4"/>
        <v>72.7272727272727</v>
      </c>
      <c r="N31" s="52">
        <f>SUM(CALCULATION!BY26:CA26)</f>
        <v>81</v>
      </c>
      <c r="O31" s="90">
        <f t="shared" si="5"/>
        <v>69.2307692307692</v>
      </c>
      <c r="P31" s="53">
        <f>SUM(CALCULATION!DS26:DU26)</f>
        <v>24</v>
      </c>
      <c r="Q31" s="53">
        <f t="shared" si="11"/>
        <v>85.7142857142857</v>
      </c>
      <c r="R31" s="52">
        <f>SUM(CALCULATION!CC26:CE26)</f>
        <v>79</v>
      </c>
      <c r="S31" s="90">
        <f>CALCULATION!EY26/115*100</f>
        <v>68.695652173913</v>
      </c>
      <c r="T31" s="52">
        <f>SUM(CALCULATION!DM26:DN26)</f>
        <v>12</v>
      </c>
      <c r="U31" s="18">
        <f t="shared" si="7"/>
        <v>60</v>
      </c>
      <c r="V31" s="52">
        <f>SUM(CALCULATION!DG26:DI26)</f>
        <v>95</v>
      </c>
      <c r="W31" s="90">
        <f t="shared" si="8"/>
        <v>74.8031496062992</v>
      </c>
      <c r="X31" s="52">
        <f>SUM(CALCULATION!DD26:DE26)</f>
        <v>12</v>
      </c>
      <c r="Y31" s="90">
        <f t="shared" si="9"/>
        <v>100</v>
      </c>
    </row>
    <row r="32" ht="25.5" spans="1:25">
      <c r="A32" s="66">
        <v>27</v>
      </c>
      <c r="B32" s="66">
        <v>27</v>
      </c>
      <c r="C32" s="19" t="s">
        <v>48</v>
      </c>
      <c r="D32" s="52">
        <f>SUM(CALCULATION!CP27:CR27)</f>
        <v>85</v>
      </c>
      <c r="E32" s="52">
        <f t="shared" si="0"/>
        <v>80.9523809523809</v>
      </c>
      <c r="F32" s="52">
        <f>SUM(CALCULATION!DA27:DB27)</f>
        <v>59</v>
      </c>
      <c r="G32" s="90">
        <f t="shared" si="10"/>
        <v>88.0597014925373</v>
      </c>
      <c r="H32" s="52">
        <f>SUM(CALCULATION!CW27:CY27)</f>
        <v>82</v>
      </c>
      <c r="I32" s="90">
        <f t="shared" si="2"/>
        <v>80.3921568627451</v>
      </c>
      <c r="J32" s="52">
        <f>SUM(CALCULATION!CT27:CU27)</f>
        <v>19</v>
      </c>
      <c r="K32" s="52">
        <f t="shared" si="3"/>
        <v>90.4761904761905</v>
      </c>
      <c r="L32" s="52">
        <f>SUM(CALCULATION!CL27:CN27)</f>
        <v>98</v>
      </c>
      <c r="M32" s="90">
        <f t="shared" si="4"/>
        <v>80.9917355371901</v>
      </c>
      <c r="N32" s="52">
        <f>SUM(CALCULATION!BY27:CA27)</f>
        <v>99</v>
      </c>
      <c r="O32" s="90">
        <f t="shared" si="5"/>
        <v>84.6153846153846</v>
      </c>
      <c r="P32" s="53">
        <f>SUM(CALCULATION!DS27:DU27)</f>
        <v>28</v>
      </c>
      <c r="Q32" s="53">
        <f t="shared" si="11"/>
        <v>100</v>
      </c>
      <c r="R32" s="52">
        <f>SUM(CALCULATION!CC27:CE27)</f>
        <v>97</v>
      </c>
      <c r="S32" s="90">
        <f>CALCULATION!EY27/115*100</f>
        <v>84.3478260869565</v>
      </c>
      <c r="T32" s="52">
        <f>SUM(CALCULATION!DM27:DN27)</f>
        <v>16</v>
      </c>
      <c r="U32" s="18">
        <f t="shared" si="7"/>
        <v>80</v>
      </c>
      <c r="V32" s="52">
        <f>SUM(CALCULATION!DG27:DI27)</f>
        <v>110</v>
      </c>
      <c r="W32" s="90">
        <f t="shared" si="8"/>
        <v>86.6141732283465</v>
      </c>
      <c r="X32" s="52">
        <f>SUM(CALCULATION!DD27:DE27)</f>
        <v>10</v>
      </c>
      <c r="Y32" s="90">
        <f t="shared" si="9"/>
        <v>83.3333333333333</v>
      </c>
    </row>
    <row r="33" spans="1:25">
      <c r="A33" s="66">
        <v>28</v>
      </c>
      <c r="B33" s="66">
        <v>28</v>
      </c>
      <c r="C33" s="22" t="s">
        <v>49</v>
      </c>
      <c r="D33" s="52">
        <f>SUM(CALCULATION!CP28:CR28)</f>
        <v>90</v>
      </c>
      <c r="E33" s="52">
        <f t="shared" si="0"/>
        <v>85.7142857142857</v>
      </c>
      <c r="F33" s="52">
        <f>SUM(CALCULATION!DA28:DB28)</f>
        <v>54</v>
      </c>
      <c r="G33" s="90">
        <f t="shared" si="10"/>
        <v>80.5970149253731</v>
      </c>
      <c r="H33" s="52">
        <f>SUM(CALCULATION!CW28:CY28)</f>
        <v>85</v>
      </c>
      <c r="I33" s="90">
        <f t="shared" si="2"/>
        <v>83.3333333333333</v>
      </c>
      <c r="J33" s="52">
        <f>SUM(CALCULATION!CT28:CU28)</f>
        <v>20</v>
      </c>
      <c r="K33" s="52">
        <f t="shared" si="3"/>
        <v>95.2380952380952</v>
      </c>
      <c r="L33" s="52">
        <f>SUM(CALCULATION!CL28:CN28)</f>
        <v>100</v>
      </c>
      <c r="M33" s="90">
        <f t="shared" si="4"/>
        <v>82.6446280991736</v>
      </c>
      <c r="N33" s="52">
        <f>SUM(CALCULATION!BY28:CA28)</f>
        <v>100</v>
      </c>
      <c r="O33" s="90">
        <f t="shared" si="5"/>
        <v>85.4700854700855</v>
      </c>
      <c r="P33" s="53">
        <f>SUM(CALCULATION!DS28:DU28)</f>
        <v>28</v>
      </c>
      <c r="Q33" s="53">
        <f t="shared" si="11"/>
        <v>100</v>
      </c>
      <c r="R33" s="52">
        <f>SUM(CALCULATION!CC28:CE28)</f>
        <v>98</v>
      </c>
      <c r="S33" s="90">
        <f>CALCULATION!EY28/115*100</f>
        <v>85.2173913043478</v>
      </c>
      <c r="T33" s="52">
        <f>SUM(CALCULATION!DM28:DN28)</f>
        <v>15</v>
      </c>
      <c r="U33" s="18">
        <f t="shared" si="7"/>
        <v>75</v>
      </c>
      <c r="V33" s="52">
        <f>SUM(CALCULATION!DG28:DI28)</f>
        <v>113</v>
      </c>
      <c r="W33" s="90">
        <f t="shared" si="8"/>
        <v>88.9763779527559</v>
      </c>
      <c r="X33" s="52">
        <f>SUM(CALCULATION!DD28:DE28)</f>
        <v>11</v>
      </c>
      <c r="Y33" s="90">
        <f t="shared" si="9"/>
        <v>91.6666666666667</v>
      </c>
    </row>
    <row r="34" spans="1:25">
      <c r="A34" s="66">
        <v>29</v>
      </c>
      <c r="B34" s="66">
        <v>29</v>
      </c>
      <c r="C34" s="22" t="s">
        <v>50</v>
      </c>
      <c r="D34" s="52">
        <f>SUM(CALCULATION!CP29:CR29)</f>
        <v>94</v>
      </c>
      <c r="E34" s="52">
        <f t="shared" si="0"/>
        <v>89.5238095238095</v>
      </c>
      <c r="F34" s="52">
        <f>SUM(CALCULATION!DA29:DB29)</f>
        <v>56</v>
      </c>
      <c r="G34" s="90">
        <f t="shared" si="10"/>
        <v>83.5820895522388</v>
      </c>
      <c r="H34" s="52">
        <f>SUM(CALCULATION!CW29:CY29)</f>
        <v>92</v>
      </c>
      <c r="I34" s="90">
        <f t="shared" si="2"/>
        <v>90.1960784313726</v>
      </c>
      <c r="J34" s="52">
        <f>SUM(CALCULATION!CT29:CU29)</f>
        <v>18</v>
      </c>
      <c r="K34" s="52">
        <f t="shared" si="3"/>
        <v>85.7142857142857</v>
      </c>
      <c r="L34" s="52">
        <f>SUM(CALCULATION!CL29:CN29)</f>
        <v>106</v>
      </c>
      <c r="M34" s="90">
        <f t="shared" si="4"/>
        <v>87.603305785124</v>
      </c>
      <c r="N34" s="52">
        <f>SUM(CALCULATION!BY29:CA29)</f>
        <v>107</v>
      </c>
      <c r="O34" s="90">
        <f t="shared" si="5"/>
        <v>91.4529914529915</v>
      </c>
      <c r="P34" s="53">
        <f>SUM(CALCULATION!DS29:DU29)</f>
        <v>28</v>
      </c>
      <c r="Q34" s="53">
        <f t="shared" si="11"/>
        <v>100</v>
      </c>
      <c r="R34" s="52">
        <f>SUM(CALCULATION!CC29:CE29)</f>
        <v>103</v>
      </c>
      <c r="S34" s="90">
        <f>CALCULATION!EY29/115*100</f>
        <v>89.5652173913044</v>
      </c>
      <c r="T34" s="52">
        <f>SUM(CALCULATION!DM29:DN29)</f>
        <v>16</v>
      </c>
      <c r="U34" s="18">
        <f t="shared" si="7"/>
        <v>80</v>
      </c>
      <c r="V34" s="52">
        <f>SUM(CALCULATION!DG29:DI29)</f>
        <v>103</v>
      </c>
      <c r="W34" s="90">
        <f t="shared" si="8"/>
        <v>81.1023622047244</v>
      </c>
      <c r="X34" s="52">
        <f>SUM(CALCULATION!DD29:DE29)</f>
        <v>11</v>
      </c>
      <c r="Y34" s="90">
        <f t="shared" si="9"/>
        <v>91.6666666666667</v>
      </c>
    </row>
    <row r="35" ht="25.5" spans="1:25">
      <c r="A35" s="66">
        <v>30</v>
      </c>
      <c r="B35" s="66">
        <v>30</v>
      </c>
      <c r="C35" s="29" t="s">
        <v>51</v>
      </c>
      <c r="D35" s="52">
        <f>SUM(CALCULATION!CP30:CR30)</f>
        <v>94</v>
      </c>
      <c r="E35" s="52">
        <f t="shared" si="0"/>
        <v>89.5238095238095</v>
      </c>
      <c r="F35" s="52">
        <f>SUM(CALCULATION!DA30:DB30)</f>
        <v>56</v>
      </c>
      <c r="G35" s="90">
        <f t="shared" si="10"/>
        <v>83.5820895522388</v>
      </c>
      <c r="H35" s="52">
        <f>SUM(CALCULATION!CW30:CY30)</f>
        <v>95</v>
      </c>
      <c r="I35" s="90">
        <f t="shared" si="2"/>
        <v>93.1372549019608</v>
      </c>
      <c r="J35" s="52">
        <f>SUM(CALCULATION!CT30:CU30)</f>
        <v>21</v>
      </c>
      <c r="K35" s="52">
        <f t="shared" si="3"/>
        <v>100</v>
      </c>
      <c r="L35" s="52">
        <f>SUM(CALCULATION!CL30:CN30)</f>
        <v>102</v>
      </c>
      <c r="M35" s="90">
        <f t="shared" si="4"/>
        <v>84.297520661157</v>
      </c>
      <c r="N35" s="52">
        <f>SUM(CALCULATION!BY30:CA30)</f>
        <v>109</v>
      </c>
      <c r="O35" s="90">
        <f t="shared" si="5"/>
        <v>93.1623931623932</v>
      </c>
      <c r="P35" s="53">
        <f>SUM(CALCULATION!DS30:DU30)</f>
        <v>28</v>
      </c>
      <c r="Q35" s="53">
        <f t="shared" si="11"/>
        <v>100</v>
      </c>
      <c r="R35" s="52">
        <f>SUM(CALCULATION!CC30:CE30)</f>
        <v>112</v>
      </c>
      <c r="S35" s="90">
        <f>CALCULATION!EY30/115*100</f>
        <v>97.3913043478261</v>
      </c>
      <c r="T35" s="52">
        <f>SUM(CALCULATION!DM30:DN30)</f>
        <v>19</v>
      </c>
      <c r="U35" s="18">
        <f t="shared" si="7"/>
        <v>95</v>
      </c>
      <c r="V35" s="52">
        <f>SUM(CALCULATION!DG30:DI30)</f>
        <v>114</v>
      </c>
      <c r="W35" s="90">
        <f t="shared" si="8"/>
        <v>89.7637795275591</v>
      </c>
      <c r="X35" s="52">
        <f>SUM(CALCULATION!DD30:DE30)</f>
        <v>12</v>
      </c>
      <c r="Y35" s="90">
        <f t="shared" si="9"/>
        <v>100</v>
      </c>
    </row>
    <row r="36" spans="1:25">
      <c r="A36" s="66">
        <v>31</v>
      </c>
      <c r="B36" s="66">
        <v>31</v>
      </c>
      <c r="C36" s="22" t="s">
        <v>52</v>
      </c>
      <c r="D36" s="52">
        <f>SUM(CALCULATION!CP31:CR31)</f>
        <v>93</v>
      </c>
      <c r="E36" s="52">
        <f t="shared" si="0"/>
        <v>88.5714285714286</v>
      </c>
      <c r="F36" s="52">
        <f>SUM(CALCULATION!DA31:DB31)</f>
        <v>62</v>
      </c>
      <c r="G36" s="90">
        <f t="shared" si="10"/>
        <v>92.5373134328358</v>
      </c>
      <c r="H36" s="52">
        <f>SUM(CALCULATION!CW31:CY31)</f>
        <v>93</v>
      </c>
      <c r="I36" s="90">
        <f t="shared" si="2"/>
        <v>91.1764705882353</v>
      </c>
      <c r="J36" s="52">
        <f>SUM(CALCULATION!CT31:CU31)</f>
        <v>16</v>
      </c>
      <c r="K36" s="52">
        <f t="shared" ref="K36:K63" si="12">J36/20*100</f>
        <v>80</v>
      </c>
      <c r="L36" s="52">
        <f>SUM(CALCULATION!CL31:CN31)</f>
        <v>111</v>
      </c>
      <c r="M36" s="90">
        <f t="shared" si="4"/>
        <v>91.7355371900827</v>
      </c>
      <c r="N36" s="52">
        <f>SUM(CALCULATION!BY31:CA31)</f>
        <v>110</v>
      </c>
      <c r="O36" s="90">
        <f t="shared" si="5"/>
        <v>94.017094017094</v>
      </c>
      <c r="P36" s="53">
        <f>SUM(CALCULATION!DS31:DU31)</f>
        <v>20</v>
      </c>
      <c r="Q36" s="53">
        <f t="shared" ref="Q36:Q45" si="13">P36/30*100</f>
        <v>66.6666666666667</v>
      </c>
      <c r="R36" s="52">
        <f>SUM(CALCULATION!CC31:CE31)</f>
        <v>101</v>
      </c>
      <c r="S36" s="90">
        <f>CALCULATION!EY31/115*100</f>
        <v>87.8260869565217</v>
      </c>
      <c r="T36" s="52">
        <f>SUM(CALCULATION!DM31:DN31)</f>
        <v>19</v>
      </c>
      <c r="U36" s="18">
        <f t="shared" si="7"/>
        <v>95</v>
      </c>
      <c r="V36" s="52">
        <f>SUM(CALCULATION!DG31:DI31)</f>
        <v>113</v>
      </c>
      <c r="W36" s="90">
        <f t="shared" si="8"/>
        <v>88.9763779527559</v>
      </c>
      <c r="X36" s="52">
        <f>SUM(CALCULATION!DD31:DE31)</f>
        <v>12</v>
      </c>
      <c r="Y36" s="90">
        <f t="shared" si="9"/>
        <v>100</v>
      </c>
    </row>
    <row r="37" spans="1:25">
      <c r="A37" s="66">
        <v>32</v>
      </c>
      <c r="B37" s="66">
        <v>32</v>
      </c>
      <c r="C37" s="22" t="s">
        <v>53</v>
      </c>
      <c r="D37" s="52">
        <f>SUM(CALCULATION!CP32:CR32)</f>
        <v>39</v>
      </c>
      <c r="E37" s="52">
        <f t="shared" si="0"/>
        <v>37.1428571428571</v>
      </c>
      <c r="F37" s="52">
        <f>SUM(CALCULATION!DA32:DB32)</f>
        <v>34</v>
      </c>
      <c r="G37" s="90">
        <f t="shared" si="10"/>
        <v>50.7462686567164</v>
      </c>
      <c r="H37" s="52">
        <f>SUM(CALCULATION!CW32:CY32)</f>
        <v>49</v>
      </c>
      <c r="I37" s="90">
        <f t="shared" si="2"/>
        <v>48.0392156862745</v>
      </c>
      <c r="J37" s="52">
        <f>SUM(CALCULATION!CT32:CU32)</f>
        <v>12</v>
      </c>
      <c r="K37" s="52">
        <f t="shared" si="12"/>
        <v>60</v>
      </c>
      <c r="L37" s="52">
        <f>SUM(CALCULATION!CL32:CN32)</f>
        <v>46</v>
      </c>
      <c r="M37" s="90">
        <f t="shared" si="4"/>
        <v>38.0165289256198</v>
      </c>
      <c r="N37" s="52">
        <f>SUM(CALCULATION!BY32:CA32)</f>
        <v>45</v>
      </c>
      <c r="O37" s="90">
        <f t="shared" si="5"/>
        <v>38.4615384615385</v>
      </c>
      <c r="P37" s="53">
        <f>SUM(CALCULATION!DS32:DU32)</f>
        <v>23</v>
      </c>
      <c r="Q37" s="53">
        <f t="shared" si="13"/>
        <v>76.6666666666667</v>
      </c>
      <c r="R37" s="52">
        <f>SUM(CALCULATION!CC32:CE32)</f>
        <v>41</v>
      </c>
      <c r="S37" s="90">
        <f>CALCULATION!EY32/115*100</f>
        <v>35.6521739130435</v>
      </c>
      <c r="T37" s="52">
        <f>SUM(CALCULATION!DM32:DN32)</f>
        <v>13</v>
      </c>
      <c r="U37" s="18">
        <f t="shared" si="7"/>
        <v>65</v>
      </c>
      <c r="V37" s="52">
        <f>SUM(CALCULATION!DG32:DI32)</f>
        <v>46</v>
      </c>
      <c r="W37" s="90">
        <f t="shared" si="8"/>
        <v>36.2204724409449</v>
      </c>
      <c r="X37" s="52">
        <f>SUM(CALCULATION!DD32:DE32)</f>
        <v>7</v>
      </c>
      <c r="Y37" s="90">
        <f t="shared" si="9"/>
        <v>58.3333333333333</v>
      </c>
    </row>
    <row r="38" spans="1:25">
      <c r="A38" s="66">
        <v>33</v>
      </c>
      <c r="B38" s="66">
        <v>33</v>
      </c>
      <c r="C38" s="22" t="s">
        <v>54</v>
      </c>
      <c r="D38" s="52">
        <f>SUM(CALCULATION!CP33:CR33)</f>
        <v>98</v>
      </c>
      <c r="E38" s="52">
        <f t="shared" ref="E38:E63" si="14">D38/105*100</f>
        <v>93.3333333333333</v>
      </c>
      <c r="F38" s="52">
        <f>SUM(CALCULATION!DA33:DB33)</f>
        <v>61</v>
      </c>
      <c r="G38" s="90">
        <f t="shared" si="10"/>
        <v>91.044776119403</v>
      </c>
      <c r="H38" s="52">
        <f>SUM(CALCULATION!CW33:CY33)</f>
        <v>93</v>
      </c>
      <c r="I38" s="90">
        <f t="shared" ref="I38:I63" si="15">H38/102*100</f>
        <v>91.1764705882353</v>
      </c>
      <c r="J38" s="52">
        <f>SUM(CALCULATION!CT33:CU33)</f>
        <v>19</v>
      </c>
      <c r="K38" s="52">
        <f t="shared" si="12"/>
        <v>95</v>
      </c>
      <c r="L38" s="52">
        <f>SUM(CALCULATION!CL33:CN33)</f>
        <v>108</v>
      </c>
      <c r="M38" s="90">
        <f t="shared" ref="M38:M63" si="16">L38/121*100</f>
        <v>89.2561983471074</v>
      </c>
      <c r="N38" s="52">
        <f>SUM(CALCULATION!BY33:CA33)</f>
        <v>112</v>
      </c>
      <c r="O38" s="90">
        <f t="shared" ref="O38:O63" si="17">N38/117*100</f>
        <v>95.7264957264957</v>
      </c>
      <c r="P38" s="53">
        <f>SUM(CALCULATION!DS33:DU33)</f>
        <v>27</v>
      </c>
      <c r="Q38" s="53">
        <f t="shared" si="13"/>
        <v>90</v>
      </c>
      <c r="R38" s="52">
        <f>SUM(CALCULATION!CC33:CE33)</f>
        <v>107</v>
      </c>
      <c r="S38" s="90">
        <f>CALCULATION!EY33/115*100</f>
        <v>93.0434782608696</v>
      </c>
      <c r="T38" s="52">
        <f>SUM(CALCULATION!DM33:DN33)</f>
        <v>19</v>
      </c>
      <c r="U38" s="18">
        <f t="shared" ref="U38:U63" si="18">T38/20*100</f>
        <v>95</v>
      </c>
      <c r="V38" s="52">
        <f>SUM(CALCULATION!DG33:DI33)</f>
        <v>115</v>
      </c>
      <c r="W38" s="90">
        <f t="shared" ref="W38:W63" si="19">V38/127*100</f>
        <v>90.5511811023622</v>
      </c>
      <c r="X38" s="52">
        <f>SUM(CALCULATION!DD33:DE33)</f>
        <v>10</v>
      </c>
      <c r="Y38" s="90">
        <f t="shared" ref="Y38:Y63" si="20">X38/12*100</f>
        <v>83.3333333333333</v>
      </c>
    </row>
    <row r="39" spans="1:25">
      <c r="A39" s="66">
        <v>34</v>
      </c>
      <c r="B39" s="66">
        <v>34</v>
      </c>
      <c r="C39" s="22" t="s">
        <v>55</v>
      </c>
      <c r="D39" s="52">
        <f>SUM(CALCULATION!CP34:CR34)</f>
        <v>95</v>
      </c>
      <c r="E39" s="52">
        <f t="shared" si="14"/>
        <v>90.4761904761905</v>
      </c>
      <c r="F39" s="52">
        <f>SUM(CALCULATION!DA34:DB34)</f>
        <v>61</v>
      </c>
      <c r="G39" s="90">
        <f t="shared" si="10"/>
        <v>91.044776119403</v>
      </c>
      <c r="H39" s="52">
        <f>SUM(CALCULATION!CW34:CY34)</f>
        <v>97</v>
      </c>
      <c r="I39" s="90">
        <f t="shared" si="15"/>
        <v>95.0980392156863</v>
      </c>
      <c r="J39" s="52">
        <f>SUM(CALCULATION!CT34:CU34)</f>
        <v>19</v>
      </c>
      <c r="K39" s="52">
        <f t="shared" si="12"/>
        <v>95</v>
      </c>
      <c r="L39" s="52">
        <f>SUM(CALCULATION!CL34:CN34)</f>
        <v>103</v>
      </c>
      <c r="M39" s="90">
        <f t="shared" si="16"/>
        <v>85.1239669421488</v>
      </c>
      <c r="N39" s="52">
        <f>SUM(CALCULATION!BY34:CA34)</f>
        <v>109</v>
      </c>
      <c r="O39" s="90">
        <f t="shared" si="17"/>
        <v>93.1623931623932</v>
      </c>
      <c r="P39" s="53">
        <f>SUM(CALCULATION!DS34:DU34)</f>
        <v>28</v>
      </c>
      <c r="Q39" s="53">
        <f t="shared" si="13"/>
        <v>93.3333333333333</v>
      </c>
      <c r="R39" s="52">
        <f>SUM(CALCULATION!CC34:CE34)</f>
        <v>103</v>
      </c>
      <c r="S39" s="90">
        <f>CALCULATION!EY34/115*100</f>
        <v>89.5652173913044</v>
      </c>
      <c r="T39" s="52">
        <f>SUM(CALCULATION!DM34:DN34)</f>
        <v>17</v>
      </c>
      <c r="U39" s="18">
        <f t="shared" si="18"/>
        <v>85</v>
      </c>
      <c r="V39" s="52">
        <f>SUM(CALCULATION!DG34:DI34)</f>
        <v>114</v>
      </c>
      <c r="W39" s="90">
        <f t="shared" si="19"/>
        <v>89.7637795275591</v>
      </c>
      <c r="X39" s="52">
        <f>SUM(CALCULATION!DD34:DE34)</f>
        <v>10</v>
      </c>
      <c r="Y39" s="90">
        <f t="shared" si="20"/>
        <v>83.3333333333333</v>
      </c>
    </row>
    <row r="40" spans="1:25">
      <c r="A40" s="66">
        <v>35</v>
      </c>
      <c r="B40" s="66">
        <v>35</v>
      </c>
      <c r="C40" s="22" t="s">
        <v>56</v>
      </c>
      <c r="D40" s="52">
        <f>SUM(CALCULATION!CP35:CR35)</f>
        <v>102</v>
      </c>
      <c r="E40" s="52">
        <f t="shared" si="14"/>
        <v>97.1428571428571</v>
      </c>
      <c r="F40" s="52">
        <f>SUM(CALCULATION!DA35:DB35)</f>
        <v>63</v>
      </c>
      <c r="G40" s="90">
        <f t="shared" si="10"/>
        <v>94.0298507462687</v>
      </c>
      <c r="H40" s="52">
        <f>SUM(CALCULATION!CW35:CY35)</f>
        <v>101</v>
      </c>
      <c r="I40" s="90">
        <f t="shared" si="15"/>
        <v>99.0196078431373</v>
      </c>
      <c r="J40" s="52">
        <f>SUM(CALCULATION!CT35:CU35)</f>
        <v>18</v>
      </c>
      <c r="K40" s="52">
        <f t="shared" si="12"/>
        <v>90</v>
      </c>
      <c r="L40" s="52">
        <f>SUM(CALCULATION!CL35:CN35)</f>
        <v>116</v>
      </c>
      <c r="M40" s="90">
        <f t="shared" si="16"/>
        <v>95.8677685950413</v>
      </c>
      <c r="N40" s="52">
        <f>SUM(CALCULATION!BY35:CA35)</f>
        <v>115</v>
      </c>
      <c r="O40" s="90">
        <f t="shared" si="17"/>
        <v>98.2905982905983</v>
      </c>
      <c r="P40" s="53">
        <f>SUM(CALCULATION!DS35:DU35)</f>
        <v>30</v>
      </c>
      <c r="Q40" s="53">
        <f t="shared" si="13"/>
        <v>100</v>
      </c>
      <c r="R40" s="52">
        <f>SUM(CALCULATION!CC35:CE35)</f>
        <v>110</v>
      </c>
      <c r="S40" s="90">
        <f>CALCULATION!EY35/115*100</f>
        <v>95.6521739130435</v>
      </c>
      <c r="T40" s="52">
        <f>SUM(CALCULATION!DM35:DN35)</f>
        <v>20</v>
      </c>
      <c r="U40" s="18">
        <f t="shared" si="18"/>
        <v>100</v>
      </c>
      <c r="V40" s="52">
        <f>SUM(CALCULATION!DG35:DI35)</f>
        <v>120</v>
      </c>
      <c r="W40" s="90">
        <f t="shared" si="19"/>
        <v>94.488188976378</v>
      </c>
      <c r="X40" s="52">
        <f>SUM(CALCULATION!DD35:DE35)</f>
        <v>11</v>
      </c>
      <c r="Y40" s="90">
        <f t="shared" si="20"/>
        <v>91.6666666666667</v>
      </c>
    </row>
    <row r="41" spans="1:25">
      <c r="A41" s="66">
        <v>36</v>
      </c>
      <c r="B41" s="66">
        <v>36</v>
      </c>
      <c r="C41" s="22" t="s">
        <v>57</v>
      </c>
      <c r="D41" s="52">
        <f>SUM(CALCULATION!CP36:CR36)</f>
        <v>78</v>
      </c>
      <c r="E41" s="52">
        <f t="shared" si="14"/>
        <v>74.2857142857143</v>
      </c>
      <c r="F41" s="52">
        <f>SUM(CALCULATION!DA36:DB36)</f>
        <v>57</v>
      </c>
      <c r="G41" s="90">
        <f t="shared" si="10"/>
        <v>85.0746268656716</v>
      </c>
      <c r="H41" s="52">
        <f>SUM(CALCULATION!CW36:CY36)</f>
        <v>81</v>
      </c>
      <c r="I41" s="90">
        <f t="shared" si="15"/>
        <v>79.4117647058823</v>
      </c>
      <c r="J41" s="52">
        <f>SUM(CALCULATION!CT36:CU36)</f>
        <v>19</v>
      </c>
      <c r="K41" s="52">
        <f t="shared" si="12"/>
        <v>95</v>
      </c>
      <c r="L41" s="52">
        <f>SUM(CALCULATION!CL36:CN36)</f>
        <v>102</v>
      </c>
      <c r="M41" s="90">
        <f t="shared" si="16"/>
        <v>84.297520661157</v>
      </c>
      <c r="N41" s="52">
        <f>SUM(CALCULATION!BY36:CA36)</f>
        <v>98</v>
      </c>
      <c r="O41" s="90">
        <f t="shared" si="17"/>
        <v>83.7606837606838</v>
      </c>
      <c r="P41" s="53">
        <f>SUM(CALCULATION!DS36:DU36)</f>
        <v>24</v>
      </c>
      <c r="Q41" s="53">
        <f t="shared" si="13"/>
        <v>80</v>
      </c>
      <c r="R41" s="52">
        <f>SUM(CALCULATION!CC36:CE36)</f>
        <v>89</v>
      </c>
      <c r="S41" s="90">
        <f>CALCULATION!EY36/115*100</f>
        <v>77.3913043478261</v>
      </c>
      <c r="T41" s="52">
        <f>SUM(CALCULATION!DM36:DN36)</f>
        <v>17</v>
      </c>
      <c r="U41" s="18">
        <f t="shared" si="18"/>
        <v>85</v>
      </c>
      <c r="V41" s="52">
        <f>SUM(CALCULATION!DG36:DI36)</f>
        <v>89</v>
      </c>
      <c r="W41" s="90">
        <f t="shared" si="19"/>
        <v>70.0787401574803</v>
      </c>
      <c r="X41" s="52">
        <f>SUM(CALCULATION!DD36:DE36)</f>
        <v>12</v>
      </c>
      <c r="Y41" s="90">
        <f t="shared" si="20"/>
        <v>100</v>
      </c>
    </row>
    <row r="42" spans="1:25">
      <c r="A42" s="66">
        <v>37</v>
      </c>
      <c r="B42" s="66">
        <v>37</v>
      </c>
      <c r="C42" s="22" t="s">
        <v>58</v>
      </c>
      <c r="D42" s="52">
        <f>SUM(CALCULATION!CP37:CR37)</f>
        <v>92</v>
      </c>
      <c r="E42" s="52">
        <f t="shared" si="14"/>
        <v>87.6190476190476</v>
      </c>
      <c r="F42" s="52">
        <f>SUM(CALCULATION!DA37:DB37)</f>
        <v>61</v>
      </c>
      <c r="G42" s="90">
        <f t="shared" si="10"/>
        <v>91.044776119403</v>
      </c>
      <c r="H42" s="52">
        <f>SUM(CALCULATION!CW37:CY37)</f>
        <v>91</v>
      </c>
      <c r="I42" s="90">
        <f t="shared" si="15"/>
        <v>89.2156862745098</v>
      </c>
      <c r="J42" s="52">
        <f>SUM(CALCULATION!CT37:CU37)</f>
        <v>20</v>
      </c>
      <c r="K42" s="52">
        <f t="shared" si="12"/>
        <v>100</v>
      </c>
      <c r="L42" s="52">
        <f>SUM(CALCULATION!CL37:CN37)</f>
        <v>99</v>
      </c>
      <c r="M42" s="90">
        <f t="shared" si="16"/>
        <v>81.8181818181818</v>
      </c>
      <c r="N42" s="52">
        <f>SUM(CALCULATION!BY37:CA37)</f>
        <v>107</v>
      </c>
      <c r="O42" s="90">
        <f t="shared" si="17"/>
        <v>91.4529914529915</v>
      </c>
      <c r="P42" s="53">
        <f>SUM(CALCULATION!DS37:DU37)</f>
        <v>28</v>
      </c>
      <c r="Q42" s="53">
        <f t="shared" si="13"/>
        <v>93.3333333333333</v>
      </c>
      <c r="R42" s="52">
        <f>SUM(CALCULATION!CC37:CE37)</f>
        <v>109</v>
      </c>
      <c r="S42" s="90">
        <f>CALCULATION!EY37/115*100</f>
        <v>94.7826086956522</v>
      </c>
      <c r="T42" s="52">
        <f>SUM(CALCULATION!DM37:DN37)</f>
        <v>19</v>
      </c>
      <c r="U42" s="18">
        <f t="shared" si="18"/>
        <v>95</v>
      </c>
      <c r="V42" s="52">
        <f>SUM(CALCULATION!DG37:DI37)</f>
        <v>112</v>
      </c>
      <c r="W42" s="90">
        <f t="shared" si="19"/>
        <v>88.1889763779528</v>
      </c>
      <c r="X42" s="52">
        <f>SUM(CALCULATION!DD37:DE37)</f>
        <v>11</v>
      </c>
      <c r="Y42" s="90">
        <f t="shared" si="20"/>
        <v>91.6666666666667</v>
      </c>
    </row>
    <row r="43" spans="1:25">
      <c r="A43" s="66">
        <v>38</v>
      </c>
      <c r="B43" s="66">
        <v>38</v>
      </c>
      <c r="C43" s="22" t="s">
        <v>59</v>
      </c>
      <c r="D43" s="52">
        <f>SUM(CALCULATION!CP38:CR38)</f>
        <v>98</v>
      </c>
      <c r="E43" s="52">
        <f t="shared" si="14"/>
        <v>93.3333333333333</v>
      </c>
      <c r="F43" s="52">
        <f>SUM(CALCULATION!DA38:DB38)</f>
        <v>63</v>
      </c>
      <c r="G43" s="90">
        <f t="shared" si="10"/>
        <v>94.0298507462687</v>
      </c>
      <c r="H43" s="52">
        <f>SUM(CALCULATION!CW38:CY38)</f>
        <v>98</v>
      </c>
      <c r="I43" s="90">
        <f t="shared" si="15"/>
        <v>96.078431372549</v>
      </c>
      <c r="J43" s="52">
        <f>SUM(CALCULATION!CT38:CU38)</f>
        <v>20</v>
      </c>
      <c r="K43" s="52">
        <f t="shared" si="12"/>
        <v>100</v>
      </c>
      <c r="L43" s="52">
        <f>SUM(CALCULATION!CL38:CN38)</f>
        <v>118</v>
      </c>
      <c r="M43" s="90">
        <f t="shared" si="16"/>
        <v>97.5206611570248</v>
      </c>
      <c r="N43" s="52">
        <f>SUM(CALCULATION!BY38:CA38)</f>
        <v>113</v>
      </c>
      <c r="O43" s="90">
        <f t="shared" si="17"/>
        <v>96.5811965811966</v>
      </c>
      <c r="P43" s="53">
        <f>SUM(CALCULATION!DS38:DU38)</f>
        <v>28</v>
      </c>
      <c r="Q43" s="53">
        <f t="shared" si="13"/>
        <v>93.3333333333333</v>
      </c>
      <c r="R43" s="52">
        <f>SUM(CALCULATION!CC38:CE38)</f>
        <v>108</v>
      </c>
      <c r="S43" s="90">
        <f>CALCULATION!EY38/115*100</f>
        <v>93.9130434782609</v>
      </c>
      <c r="T43" s="52">
        <f>SUM(CALCULATION!DM38:DN38)</f>
        <v>20</v>
      </c>
      <c r="U43" s="18">
        <f t="shared" si="18"/>
        <v>100</v>
      </c>
      <c r="V43" s="52">
        <f>SUM(CALCULATION!DG38:DI38)</f>
        <v>114</v>
      </c>
      <c r="W43" s="90">
        <f t="shared" si="19"/>
        <v>89.7637795275591</v>
      </c>
      <c r="X43" s="52">
        <f>SUM(CALCULATION!DD38:DE38)</f>
        <v>10</v>
      </c>
      <c r="Y43" s="90">
        <f t="shared" si="20"/>
        <v>83.3333333333333</v>
      </c>
    </row>
    <row r="44" spans="1:25">
      <c r="A44" s="66">
        <v>39</v>
      </c>
      <c r="B44" s="66">
        <v>39</v>
      </c>
      <c r="C44" s="22" t="s">
        <v>60</v>
      </c>
      <c r="D44" s="52">
        <f>SUM(CALCULATION!CP39:CR39)</f>
        <v>95</v>
      </c>
      <c r="E44" s="52">
        <f t="shared" si="14"/>
        <v>90.4761904761905</v>
      </c>
      <c r="F44" s="52">
        <f>SUM(CALCULATION!DA39:DB39)</f>
        <v>57</v>
      </c>
      <c r="G44" s="90">
        <f t="shared" si="10"/>
        <v>85.0746268656716</v>
      </c>
      <c r="H44" s="52">
        <f>SUM(CALCULATION!CW39:CY39)</f>
        <v>96</v>
      </c>
      <c r="I44" s="90">
        <f t="shared" si="15"/>
        <v>94.1176470588235</v>
      </c>
      <c r="J44" s="52">
        <f>SUM(CALCULATION!CT39:CU39)</f>
        <v>19</v>
      </c>
      <c r="K44" s="52">
        <f t="shared" si="12"/>
        <v>95</v>
      </c>
      <c r="L44" s="52">
        <f>SUM(CALCULATION!CL39:CN39)</f>
        <v>106</v>
      </c>
      <c r="M44" s="90">
        <f t="shared" si="16"/>
        <v>87.603305785124</v>
      </c>
      <c r="N44" s="52">
        <f>SUM(CALCULATION!BY39:CA39)</f>
        <v>109</v>
      </c>
      <c r="O44" s="90">
        <f t="shared" si="17"/>
        <v>93.1623931623932</v>
      </c>
      <c r="P44" s="53">
        <f>SUM(CALCULATION!DS39:DU39)</f>
        <v>28</v>
      </c>
      <c r="Q44" s="53">
        <f t="shared" si="13"/>
        <v>93.3333333333333</v>
      </c>
      <c r="R44" s="52">
        <f>SUM(CALCULATION!CC39:CE39)</f>
        <v>101</v>
      </c>
      <c r="S44" s="90">
        <f>CALCULATION!EY39/115*100</f>
        <v>87.8260869565217</v>
      </c>
      <c r="T44" s="52">
        <f>SUM(CALCULATION!DM39:DN39)</f>
        <v>17</v>
      </c>
      <c r="U44" s="18">
        <f t="shared" si="18"/>
        <v>85</v>
      </c>
      <c r="V44" s="52">
        <f>SUM(CALCULATION!DG39:DI39)</f>
        <v>106</v>
      </c>
      <c r="W44" s="90">
        <f t="shared" si="19"/>
        <v>83.4645669291339</v>
      </c>
      <c r="X44" s="52">
        <f>SUM(CALCULATION!DD39:DE39)</f>
        <v>10</v>
      </c>
      <c r="Y44" s="90">
        <f t="shared" si="20"/>
        <v>83.3333333333333</v>
      </c>
    </row>
    <row r="45" ht="25.5" spans="1:25">
      <c r="A45" s="66">
        <v>40</v>
      </c>
      <c r="B45" s="66">
        <v>40</v>
      </c>
      <c r="C45" s="19" t="s">
        <v>61</v>
      </c>
      <c r="D45" s="52">
        <f>SUM(CALCULATION!CP40:CR40)</f>
        <v>75</v>
      </c>
      <c r="E45" s="52">
        <f t="shared" si="14"/>
        <v>71.4285714285714</v>
      </c>
      <c r="F45" s="52">
        <f>SUM(CALCULATION!DA40:DB40)</f>
        <v>54</v>
      </c>
      <c r="G45" s="90">
        <f t="shared" si="10"/>
        <v>80.5970149253731</v>
      </c>
      <c r="H45" s="52">
        <f>SUM(CALCULATION!CW40:CY40)</f>
        <v>86</v>
      </c>
      <c r="I45" s="90">
        <f t="shared" si="15"/>
        <v>84.3137254901961</v>
      </c>
      <c r="J45" s="52">
        <f>SUM(CALCULATION!CT40:CU40)</f>
        <v>18</v>
      </c>
      <c r="K45" s="52">
        <f t="shared" si="12"/>
        <v>90</v>
      </c>
      <c r="L45" s="52">
        <f>SUM(CALCULATION!CL40:CN40)</f>
        <v>98</v>
      </c>
      <c r="M45" s="90">
        <f t="shared" si="16"/>
        <v>80.9917355371901</v>
      </c>
      <c r="N45" s="52">
        <f>SUM(CALCULATION!BY40:CA40)</f>
        <v>96</v>
      </c>
      <c r="O45" s="90">
        <f t="shared" si="17"/>
        <v>82.051282051282</v>
      </c>
      <c r="P45" s="53">
        <f>SUM(CALCULATION!DS40:DU40)</f>
        <v>27</v>
      </c>
      <c r="Q45" s="53">
        <f t="shared" si="13"/>
        <v>90</v>
      </c>
      <c r="R45" s="52">
        <f>SUM(CALCULATION!CC40:CE40)</f>
        <v>93</v>
      </c>
      <c r="S45" s="90">
        <f>CALCULATION!EY40/115*100</f>
        <v>80.8695652173913</v>
      </c>
      <c r="T45" s="52">
        <f>SUM(CALCULATION!DM40:DN40)</f>
        <v>17</v>
      </c>
      <c r="U45" s="18">
        <f t="shared" si="18"/>
        <v>85</v>
      </c>
      <c r="V45" s="52">
        <f>SUM(CALCULATION!DG40:DI40)</f>
        <v>104</v>
      </c>
      <c r="W45" s="90">
        <f t="shared" si="19"/>
        <v>81.8897637795276</v>
      </c>
      <c r="X45" s="52">
        <f>SUM(CALCULATION!DD40:DE40)</f>
        <v>10</v>
      </c>
      <c r="Y45" s="90">
        <f t="shared" si="20"/>
        <v>83.3333333333333</v>
      </c>
    </row>
    <row r="46" spans="1:25">
      <c r="A46" s="66">
        <v>41</v>
      </c>
      <c r="B46" s="66">
        <v>41</v>
      </c>
      <c r="C46" s="22" t="s">
        <v>62</v>
      </c>
      <c r="D46" s="52">
        <f>SUM(CALCULATION!CP41:CR41)</f>
        <v>98</v>
      </c>
      <c r="E46" s="52">
        <f t="shared" si="14"/>
        <v>93.3333333333333</v>
      </c>
      <c r="F46" s="52">
        <f>SUM(CALCULATION!DA41:DB41)</f>
        <v>63</v>
      </c>
      <c r="G46" s="90">
        <f t="shared" ref="G46:G63" si="21">F46/64*100</f>
        <v>98.4375</v>
      </c>
      <c r="H46" s="52">
        <f>SUM(CALCULATION!CW41:CY41)</f>
        <v>96</v>
      </c>
      <c r="I46" s="90">
        <f t="shared" si="15"/>
        <v>94.1176470588235</v>
      </c>
      <c r="J46" s="52">
        <f>SUM(CALCULATION!CT41:CU41)</f>
        <v>20</v>
      </c>
      <c r="K46" s="52">
        <f t="shared" si="12"/>
        <v>100</v>
      </c>
      <c r="L46" s="52">
        <f>SUM(CALCULATION!CL41:CN41)</f>
        <v>116</v>
      </c>
      <c r="M46" s="90">
        <f t="shared" si="16"/>
        <v>95.8677685950413</v>
      </c>
      <c r="N46" s="52">
        <f>SUM(CALCULATION!BY41:CA41)</f>
        <v>114</v>
      </c>
      <c r="O46" s="90">
        <f t="shared" si="17"/>
        <v>97.4358974358974</v>
      </c>
      <c r="P46" s="53">
        <f>SUM(CALCULATION!DS41:DU41)</f>
        <v>24</v>
      </c>
      <c r="Q46" s="53">
        <f t="shared" ref="Q46:Q63" si="22">P46/24*100</f>
        <v>100</v>
      </c>
      <c r="R46" s="52">
        <f>SUM(CALCULATION!CC41:CE41)</f>
        <v>111</v>
      </c>
      <c r="S46" s="90">
        <f>CALCULATION!EY41/115*100</f>
        <v>96.5217391304348</v>
      </c>
      <c r="T46" s="52">
        <f>SUM(CALCULATION!DM41:DN41)</f>
        <v>18</v>
      </c>
      <c r="U46" s="18">
        <f t="shared" si="18"/>
        <v>90</v>
      </c>
      <c r="V46" s="52">
        <f>SUM(CALCULATION!DG41:DI41)</f>
        <v>117</v>
      </c>
      <c r="W46" s="90">
        <f t="shared" si="19"/>
        <v>92.1259842519685</v>
      </c>
      <c r="X46" s="52">
        <f>SUM(CALCULATION!DD41:DE41)</f>
        <v>12</v>
      </c>
      <c r="Y46" s="90">
        <f t="shared" si="20"/>
        <v>100</v>
      </c>
    </row>
    <row r="47" spans="1:25">
      <c r="A47" s="66">
        <v>42</v>
      </c>
      <c r="B47" s="66">
        <v>42</v>
      </c>
      <c r="C47" s="22" t="s">
        <v>63</v>
      </c>
      <c r="D47" s="52">
        <f>SUM(CALCULATION!CP42:CR42)</f>
        <v>100</v>
      </c>
      <c r="E47" s="52">
        <f t="shared" si="14"/>
        <v>95.2380952380952</v>
      </c>
      <c r="F47" s="52">
        <f>SUM(CALCULATION!DA42:DB42)</f>
        <v>61</v>
      </c>
      <c r="G47" s="90">
        <f t="shared" si="21"/>
        <v>95.3125</v>
      </c>
      <c r="H47" s="52">
        <f>SUM(CALCULATION!CW42:CY42)</f>
        <v>100</v>
      </c>
      <c r="I47" s="90">
        <f t="shared" si="15"/>
        <v>98.0392156862745</v>
      </c>
      <c r="J47" s="52">
        <f>SUM(CALCULATION!CT42:CU42)</f>
        <v>20</v>
      </c>
      <c r="K47" s="52">
        <f t="shared" si="12"/>
        <v>100</v>
      </c>
      <c r="L47" s="52">
        <f>SUM(CALCULATION!CL42:CN42)</f>
        <v>118</v>
      </c>
      <c r="M47" s="90">
        <f t="shared" si="16"/>
        <v>97.5206611570248</v>
      </c>
      <c r="N47" s="52">
        <f>SUM(CALCULATION!BY42:CA42)</f>
        <v>115</v>
      </c>
      <c r="O47" s="90">
        <f t="shared" si="17"/>
        <v>98.2905982905983</v>
      </c>
      <c r="P47" s="53">
        <f>SUM(CALCULATION!DS42:DU42)</f>
        <v>24</v>
      </c>
      <c r="Q47" s="53">
        <f t="shared" si="22"/>
        <v>100</v>
      </c>
      <c r="R47" s="52">
        <f>SUM(CALCULATION!CC42:CE42)</f>
        <v>111</v>
      </c>
      <c r="S47" s="90">
        <f>CALCULATION!EY42/115*100</f>
        <v>96.5217391304348</v>
      </c>
      <c r="T47" s="52">
        <f>SUM(CALCULATION!DM42:DN42)</f>
        <v>20</v>
      </c>
      <c r="U47" s="18">
        <f t="shared" si="18"/>
        <v>100</v>
      </c>
      <c r="V47" s="52">
        <f>SUM(CALCULATION!DG42:DI42)</f>
        <v>124</v>
      </c>
      <c r="W47" s="90">
        <f t="shared" si="19"/>
        <v>97.6377952755905</v>
      </c>
      <c r="X47" s="52">
        <f>SUM(CALCULATION!DD42:DE42)</f>
        <v>11</v>
      </c>
      <c r="Y47" s="90">
        <f t="shared" si="20"/>
        <v>91.6666666666667</v>
      </c>
    </row>
    <row r="48" spans="1:25">
      <c r="A48" s="66">
        <v>43</v>
      </c>
      <c r="B48" s="66">
        <v>43</v>
      </c>
      <c r="C48" s="22" t="s">
        <v>64</v>
      </c>
      <c r="D48" s="52">
        <f>SUM(CALCULATION!CP43:CR43)</f>
        <v>90</v>
      </c>
      <c r="E48" s="52">
        <f t="shared" si="14"/>
        <v>85.7142857142857</v>
      </c>
      <c r="F48" s="52">
        <f>SUM(CALCULATION!DA43:DB43)</f>
        <v>46</v>
      </c>
      <c r="G48" s="90">
        <f t="shared" si="21"/>
        <v>71.875</v>
      </c>
      <c r="H48" s="52">
        <f>SUM(CALCULATION!CW43:CY43)</f>
        <v>88</v>
      </c>
      <c r="I48" s="90">
        <f t="shared" si="15"/>
        <v>86.2745098039216</v>
      </c>
      <c r="J48" s="52">
        <f>SUM(CALCULATION!CT43:CU43)</f>
        <v>18</v>
      </c>
      <c r="K48" s="52">
        <f t="shared" si="12"/>
        <v>90</v>
      </c>
      <c r="L48" s="52">
        <f>SUM(CALCULATION!CL43:CN43)</f>
        <v>98</v>
      </c>
      <c r="M48" s="90">
        <f t="shared" si="16"/>
        <v>80.9917355371901</v>
      </c>
      <c r="N48" s="52">
        <f>SUM(CALCULATION!BY43:CA43)</f>
        <v>94</v>
      </c>
      <c r="O48" s="90">
        <f t="shared" si="17"/>
        <v>80.3418803418803</v>
      </c>
      <c r="P48" s="53">
        <f>SUM(CALCULATION!DS43:DU43)</f>
        <v>22</v>
      </c>
      <c r="Q48" s="53">
        <f t="shared" si="22"/>
        <v>91.6666666666667</v>
      </c>
      <c r="R48" s="52">
        <f>SUM(CALCULATION!CC43:CE43)</f>
        <v>92</v>
      </c>
      <c r="S48" s="90">
        <f>CALCULATION!EY43/115*100</f>
        <v>80</v>
      </c>
      <c r="T48" s="52">
        <f>SUM(CALCULATION!DM43:DN43)</f>
        <v>19</v>
      </c>
      <c r="U48" s="18">
        <f t="shared" si="18"/>
        <v>95</v>
      </c>
      <c r="V48" s="52">
        <f>SUM(CALCULATION!DG43:DI43)</f>
        <v>102</v>
      </c>
      <c r="W48" s="90">
        <f t="shared" si="19"/>
        <v>80.3149606299213</v>
      </c>
      <c r="X48" s="52">
        <f>SUM(CALCULATION!DD43:DE43)</f>
        <v>11</v>
      </c>
      <c r="Y48" s="90">
        <f t="shared" si="20"/>
        <v>91.6666666666667</v>
      </c>
    </row>
    <row r="49" spans="1:25">
      <c r="A49" s="66">
        <v>44</v>
      </c>
      <c r="B49" s="66">
        <v>44</v>
      </c>
      <c r="C49" s="22" t="s">
        <v>65</v>
      </c>
      <c r="D49" s="52">
        <f>SUM(CALCULATION!CP44:CR44)</f>
        <v>91</v>
      </c>
      <c r="E49" s="52">
        <f t="shared" si="14"/>
        <v>86.6666666666667</v>
      </c>
      <c r="F49" s="52">
        <f>SUM(CALCULATION!DA44:DB44)</f>
        <v>53</v>
      </c>
      <c r="G49" s="90">
        <f t="shared" si="21"/>
        <v>82.8125</v>
      </c>
      <c r="H49" s="52">
        <f>SUM(CALCULATION!CW44:CY44)</f>
        <v>88</v>
      </c>
      <c r="I49" s="90">
        <f t="shared" si="15"/>
        <v>86.2745098039216</v>
      </c>
      <c r="J49" s="52">
        <v>20</v>
      </c>
      <c r="K49" s="52">
        <f t="shared" si="12"/>
        <v>100</v>
      </c>
      <c r="L49" s="52">
        <f>SUM(CALCULATION!CL44:CN44)</f>
        <v>105</v>
      </c>
      <c r="M49" s="90">
        <f t="shared" si="16"/>
        <v>86.7768595041322</v>
      </c>
      <c r="N49" s="52">
        <f>SUM(CALCULATION!BY44:CA44)</f>
        <v>105</v>
      </c>
      <c r="O49" s="90">
        <f t="shared" si="17"/>
        <v>89.7435897435898</v>
      </c>
      <c r="P49" s="53">
        <f>SUM(CALCULATION!DS44:DU44)</f>
        <v>22</v>
      </c>
      <c r="Q49" s="53">
        <f t="shared" si="22"/>
        <v>91.6666666666667</v>
      </c>
      <c r="R49" s="52">
        <f>SUM(CALCULATION!CC44:CE44)</f>
        <v>91</v>
      </c>
      <c r="S49" s="90">
        <f>CALCULATION!EY44/115*100</f>
        <v>79.1304347826087</v>
      </c>
      <c r="T49" s="52">
        <f>SUM(CALCULATION!DM44:DN44)</f>
        <v>16</v>
      </c>
      <c r="U49" s="18">
        <f t="shared" si="18"/>
        <v>80</v>
      </c>
      <c r="V49" s="52">
        <f>SUM(CALCULATION!DG44:DI44)</f>
        <v>104</v>
      </c>
      <c r="W49" s="90">
        <f t="shared" si="19"/>
        <v>81.8897637795276</v>
      </c>
      <c r="X49" s="52">
        <f>SUM(CALCULATION!DD44:DE44)</f>
        <v>11</v>
      </c>
      <c r="Y49" s="90">
        <f t="shared" si="20"/>
        <v>91.6666666666667</v>
      </c>
    </row>
    <row r="50" spans="1:25">
      <c r="A50" s="66">
        <v>45</v>
      </c>
      <c r="B50" s="66">
        <v>45</v>
      </c>
      <c r="C50" s="22" t="s">
        <v>66</v>
      </c>
      <c r="D50" s="52">
        <f>SUM(CALCULATION!CP45:CR45)</f>
        <v>100</v>
      </c>
      <c r="E50" s="52">
        <f t="shared" si="14"/>
        <v>95.2380952380952</v>
      </c>
      <c r="F50" s="52">
        <f>SUM(CALCULATION!DA45:DB45)</f>
        <v>62</v>
      </c>
      <c r="G50" s="90">
        <f t="shared" si="21"/>
        <v>96.875</v>
      </c>
      <c r="H50" s="52">
        <f>SUM(CALCULATION!CW45:CY45)</f>
        <v>98</v>
      </c>
      <c r="I50" s="90">
        <f t="shared" si="15"/>
        <v>96.078431372549</v>
      </c>
      <c r="J50" s="52">
        <f>SUM(CALCULATION!CT45:CU45)</f>
        <v>20</v>
      </c>
      <c r="K50" s="52">
        <f t="shared" si="12"/>
        <v>100</v>
      </c>
      <c r="L50" s="52">
        <f>SUM(CALCULATION!CL45:CN45)</f>
        <v>120</v>
      </c>
      <c r="M50" s="90">
        <f t="shared" si="16"/>
        <v>99.1735537190083</v>
      </c>
      <c r="N50" s="52">
        <f>SUM(CALCULATION!BY45:CA45)</f>
        <v>111</v>
      </c>
      <c r="O50" s="90">
        <f t="shared" si="17"/>
        <v>94.8717948717949</v>
      </c>
      <c r="P50" s="53">
        <f>SUM(CALCULATION!DS45:DU45)</f>
        <v>22</v>
      </c>
      <c r="Q50" s="53">
        <f t="shared" si="22"/>
        <v>91.6666666666667</v>
      </c>
      <c r="R50" s="52">
        <f>SUM(CALCULATION!CC45:CE45)</f>
        <v>111</v>
      </c>
      <c r="S50" s="90">
        <f>CALCULATION!EY45/115*100</f>
        <v>96.5217391304348</v>
      </c>
      <c r="T50" s="52">
        <f>SUM(CALCULATION!DM45:DN45)</f>
        <v>19</v>
      </c>
      <c r="U50" s="18">
        <f t="shared" si="18"/>
        <v>95</v>
      </c>
      <c r="V50" s="52">
        <f>SUM(CALCULATION!DG45:DI45)</f>
        <v>119</v>
      </c>
      <c r="W50" s="90">
        <f t="shared" si="19"/>
        <v>93.7007874015748</v>
      </c>
      <c r="X50" s="52">
        <f>SUM(CALCULATION!DD45:DE45)</f>
        <v>12</v>
      </c>
      <c r="Y50" s="90">
        <f t="shared" si="20"/>
        <v>100</v>
      </c>
    </row>
    <row r="51" spans="1:25">
      <c r="A51" s="66">
        <v>46</v>
      </c>
      <c r="B51" s="66">
        <v>46</v>
      </c>
      <c r="C51" s="22" t="s">
        <v>67</v>
      </c>
      <c r="D51" s="52">
        <f>SUM(CALCULATION!CP46:CR46)</f>
        <v>85</v>
      </c>
      <c r="E51" s="52">
        <f t="shared" si="14"/>
        <v>80.9523809523809</v>
      </c>
      <c r="F51" s="52">
        <f>SUM(CALCULATION!DA46:DB46)</f>
        <v>52</v>
      </c>
      <c r="G51" s="90">
        <f t="shared" si="21"/>
        <v>81.25</v>
      </c>
      <c r="H51" s="52">
        <f>SUM(CALCULATION!CW46:CY46)</f>
        <v>87</v>
      </c>
      <c r="I51" s="90">
        <f t="shared" si="15"/>
        <v>85.2941176470588</v>
      </c>
      <c r="J51" s="52">
        <f>SUM(CALCULATION!CT46:CU46)</f>
        <v>19</v>
      </c>
      <c r="K51" s="52">
        <f t="shared" si="12"/>
        <v>95</v>
      </c>
      <c r="L51" s="52">
        <f>SUM(CALCULATION!CL46:CN46)</f>
        <v>100</v>
      </c>
      <c r="M51" s="90">
        <f t="shared" si="16"/>
        <v>82.6446280991736</v>
      </c>
      <c r="N51" s="52">
        <f>SUM(CALCULATION!BY46:CA46)</f>
        <v>101</v>
      </c>
      <c r="O51" s="90">
        <f t="shared" si="17"/>
        <v>86.3247863247863</v>
      </c>
      <c r="P51" s="53">
        <f>SUM(CALCULATION!DS46:DU46)</f>
        <v>24</v>
      </c>
      <c r="Q51" s="53">
        <f t="shared" si="22"/>
        <v>100</v>
      </c>
      <c r="R51" s="52">
        <f>SUM(CALCULATION!CC46:CE46)</f>
        <v>91</v>
      </c>
      <c r="S51" s="90">
        <f>CALCULATION!EY46/115*100</f>
        <v>79.1304347826087</v>
      </c>
      <c r="T51" s="52">
        <f>SUM(CALCULATION!DM46:DN46)</f>
        <v>18</v>
      </c>
      <c r="U51" s="18">
        <f t="shared" si="18"/>
        <v>90</v>
      </c>
      <c r="V51" s="52">
        <f>SUM(CALCULATION!DG46:DI46)</f>
        <v>109</v>
      </c>
      <c r="W51" s="90">
        <f t="shared" si="19"/>
        <v>85.8267716535433</v>
      </c>
      <c r="X51" s="52">
        <f>SUM(CALCULATION!DD46:DE46)</f>
        <v>11</v>
      </c>
      <c r="Y51" s="90">
        <f t="shared" si="20"/>
        <v>91.6666666666667</v>
      </c>
    </row>
    <row r="52" spans="1:25">
      <c r="A52" s="66">
        <v>47</v>
      </c>
      <c r="B52" s="66">
        <v>47</v>
      </c>
      <c r="C52" s="28" t="s">
        <v>68</v>
      </c>
      <c r="D52" s="52">
        <f>SUM(CALCULATION!CP47:CR47)</f>
        <v>102</v>
      </c>
      <c r="E52" s="52">
        <f t="shared" si="14"/>
        <v>97.1428571428571</v>
      </c>
      <c r="F52" s="52">
        <f>SUM(CALCULATION!DA47:DB47)</f>
        <v>61</v>
      </c>
      <c r="G52" s="90">
        <f t="shared" si="21"/>
        <v>95.3125</v>
      </c>
      <c r="H52" s="52">
        <f>SUM(CALCULATION!CW47:CY47)</f>
        <v>100</v>
      </c>
      <c r="I52" s="90">
        <f t="shared" si="15"/>
        <v>98.0392156862745</v>
      </c>
      <c r="J52" s="52">
        <f>SUM(CALCULATION!CT47:CU47)</f>
        <v>19</v>
      </c>
      <c r="K52" s="52">
        <f t="shared" si="12"/>
        <v>95</v>
      </c>
      <c r="L52" s="52">
        <f>SUM(CALCULATION!CL47:CN47)</f>
        <v>119</v>
      </c>
      <c r="M52" s="90">
        <f t="shared" si="16"/>
        <v>98.3471074380165</v>
      </c>
      <c r="N52" s="52">
        <f>SUM(CALCULATION!BY47:CA47)</f>
        <v>114</v>
      </c>
      <c r="O52" s="90">
        <f t="shared" si="17"/>
        <v>97.4358974358974</v>
      </c>
      <c r="P52" s="53">
        <f>SUM(CALCULATION!DS47:DU47)</f>
        <v>24</v>
      </c>
      <c r="Q52" s="53">
        <f t="shared" si="22"/>
        <v>100</v>
      </c>
      <c r="R52" s="52">
        <f>SUM(CALCULATION!CC47:CE47)</f>
        <v>110</v>
      </c>
      <c r="S52" s="90">
        <f>CALCULATION!EY47/115*100</f>
        <v>95.6521739130435</v>
      </c>
      <c r="T52" s="52">
        <f>SUM(CALCULATION!DM47:DN47)</f>
        <v>19</v>
      </c>
      <c r="U52" s="18">
        <f t="shared" si="18"/>
        <v>95</v>
      </c>
      <c r="V52" s="52">
        <f>SUM(CALCULATION!DG47:DI47)</f>
        <v>118</v>
      </c>
      <c r="W52" s="90">
        <f t="shared" si="19"/>
        <v>92.9133858267717</v>
      </c>
      <c r="X52" s="52">
        <f>SUM(CALCULATION!DD47:DE47)</f>
        <v>11</v>
      </c>
      <c r="Y52" s="90">
        <f t="shared" si="20"/>
        <v>91.6666666666667</v>
      </c>
    </row>
    <row r="53" ht="25.5" spans="1:25">
      <c r="A53" s="66">
        <v>48</v>
      </c>
      <c r="B53" s="66">
        <v>48</v>
      </c>
      <c r="C53" s="19" t="s">
        <v>69</v>
      </c>
      <c r="D53" s="52">
        <f>SUM(CALCULATION!CP48:CR48)</f>
        <v>88</v>
      </c>
      <c r="E53" s="52">
        <f t="shared" si="14"/>
        <v>83.8095238095238</v>
      </c>
      <c r="F53" s="52">
        <f>SUM(CALCULATION!DA48:DB48)</f>
        <v>42</v>
      </c>
      <c r="G53" s="90">
        <f t="shared" si="21"/>
        <v>65.625</v>
      </c>
      <c r="H53" s="52">
        <f>SUM(CALCULATION!CW48:CY48)</f>
        <v>77</v>
      </c>
      <c r="I53" s="90">
        <f t="shared" si="15"/>
        <v>75.4901960784314</v>
      </c>
      <c r="J53" s="52">
        <f>SUM(CALCULATION!CT48:CU48)</f>
        <v>19</v>
      </c>
      <c r="K53" s="52">
        <f t="shared" si="12"/>
        <v>95</v>
      </c>
      <c r="L53" s="52">
        <f>SUM(CALCULATION!CL48:CN48)</f>
        <v>86</v>
      </c>
      <c r="M53" s="90">
        <f t="shared" si="16"/>
        <v>71.0743801652893</v>
      </c>
      <c r="N53" s="52">
        <f>SUM(CALCULATION!BY48:CA48)</f>
        <v>80</v>
      </c>
      <c r="O53" s="90">
        <f t="shared" si="17"/>
        <v>68.3760683760684</v>
      </c>
      <c r="P53" s="53">
        <f>SUM(CALCULATION!DS48:DU48)</f>
        <v>21</v>
      </c>
      <c r="Q53" s="53">
        <f t="shared" si="22"/>
        <v>87.5</v>
      </c>
      <c r="R53" s="52">
        <f>SUM(CALCULATION!CC48:CE48)</f>
        <v>92</v>
      </c>
      <c r="S53" s="90">
        <f>CALCULATION!EY48/115*100</f>
        <v>80</v>
      </c>
      <c r="T53" s="52">
        <f>SUM(CALCULATION!DM48:DN48)</f>
        <v>15</v>
      </c>
      <c r="U53" s="18">
        <f t="shared" si="18"/>
        <v>75</v>
      </c>
      <c r="V53" s="52">
        <f>SUM(CALCULATION!DG48:DI48)</f>
        <v>90</v>
      </c>
      <c r="W53" s="90">
        <f t="shared" si="19"/>
        <v>70.8661417322835</v>
      </c>
      <c r="X53" s="52">
        <f>SUM(CALCULATION!DD48:DE48)</f>
        <v>10</v>
      </c>
      <c r="Y53" s="90">
        <f t="shared" si="20"/>
        <v>83.3333333333333</v>
      </c>
    </row>
    <row r="54" spans="1:25">
      <c r="A54" s="66">
        <v>49</v>
      </c>
      <c r="B54" s="66">
        <v>49</v>
      </c>
      <c r="C54" s="22" t="s">
        <v>70</v>
      </c>
      <c r="D54" s="52">
        <f>SUM(CALCULATION!CP49:CR49)</f>
        <v>91</v>
      </c>
      <c r="E54" s="52">
        <f t="shared" si="14"/>
        <v>86.6666666666667</v>
      </c>
      <c r="F54" s="52">
        <f>SUM(CALCULATION!DA49:DB49)</f>
        <v>56</v>
      </c>
      <c r="G54" s="90">
        <f t="shared" si="21"/>
        <v>87.5</v>
      </c>
      <c r="H54" s="52">
        <f>SUM(CALCULATION!CW49:CY49)</f>
        <v>98</v>
      </c>
      <c r="I54" s="90">
        <f t="shared" si="15"/>
        <v>96.078431372549</v>
      </c>
      <c r="J54" s="52">
        <f>SUM(CALCULATION!CT49:CU49)</f>
        <v>19</v>
      </c>
      <c r="K54" s="52">
        <f t="shared" si="12"/>
        <v>95</v>
      </c>
      <c r="L54" s="52">
        <f>SUM(CALCULATION!CL49:CN49)</f>
        <v>110</v>
      </c>
      <c r="M54" s="90">
        <f t="shared" si="16"/>
        <v>90.9090909090909</v>
      </c>
      <c r="N54" s="52">
        <f>SUM(CALCULATION!BY49:CA49)</f>
        <v>112</v>
      </c>
      <c r="O54" s="90">
        <f t="shared" si="17"/>
        <v>95.7264957264957</v>
      </c>
      <c r="P54" s="53">
        <f>SUM(CALCULATION!DS49:DU49)</f>
        <v>21</v>
      </c>
      <c r="Q54" s="53">
        <f t="shared" si="22"/>
        <v>87.5</v>
      </c>
      <c r="R54" s="52">
        <f>SUM(CALCULATION!CC49:CE49)</f>
        <v>100</v>
      </c>
      <c r="S54" s="90">
        <f>CALCULATION!EY49/115*100</f>
        <v>86.9565217391304</v>
      </c>
      <c r="T54" s="52">
        <f>SUM(CALCULATION!DM49:DN49)</f>
        <v>19</v>
      </c>
      <c r="U54" s="18">
        <f t="shared" si="18"/>
        <v>95</v>
      </c>
      <c r="V54" s="52">
        <f>SUM(CALCULATION!DG49:DI49)</f>
        <v>116</v>
      </c>
      <c r="W54" s="90">
        <f t="shared" si="19"/>
        <v>91.3385826771654</v>
      </c>
      <c r="X54" s="52">
        <f>SUM(CALCULATION!DD49:DE49)</f>
        <v>12</v>
      </c>
      <c r="Y54" s="90">
        <f t="shared" si="20"/>
        <v>100</v>
      </c>
    </row>
    <row r="55" spans="1:25">
      <c r="A55" s="66">
        <v>50</v>
      </c>
      <c r="B55" s="66">
        <v>50</v>
      </c>
      <c r="C55" s="22" t="s">
        <v>71</v>
      </c>
      <c r="D55" s="52">
        <f>SUM(CALCULATION!CP50:CR50)</f>
        <v>89</v>
      </c>
      <c r="E55" s="52">
        <f t="shared" si="14"/>
        <v>84.7619047619048</v>
      </c>
      <c r="F55" s="52">
        <f>SUM(CALCULATION!DA50:DB50)</f>
        <v>55</v>
      </c>
      <c r="G55" s="90">
        <f t="shared" si="21"/>
        <v>85.9375</v>
      </c>
      <c r="H55" s="52">
        <f>SUM(CALCULATION!CW50:CY50)</f>
        <v>92</v>
      </c>
      <c r="I55" s="90">
        <f t="shared" si="15"/>
        <v>90.1960784313726</v>
      </c>
      <c r="J55" s="52">
        <f>SUM(CALCULATION!CT50:CU50)</f>
        <v>19</v>
      </c>
      <c r="K55" s="52">
        <f t="shared" si="12"/>
        <v>95</v>
      </c>
      <c r="L55" s="52">
        <f>SUM(CALCULATION!CL50:CN50)</f>
        <v>104</v>
      </c>
      <c r="M55" s="90">
        <f t="shared" si="16"/>
        <v>85.9504132231405</v>
      </c>
      <c r="N55" s="52">
        <f>SUM(CALCULATION!BY50:CA50)</f>
        <v>108</v>
      </c>
      <c r="O55" s="90">
        <f t="shared" si="17"/>
        <v>92.3076923076923</v>
      </c>
      <c r="P55" s="53">
        <f>SUM(CALCULATION!DS50:DU50)</f>
        <v>24</v>
      </c>
      <c r="Q55" s="53">
        <f t="shared" si="22"/>
        <v>100</v>
      </c>
      <c r="R55" s="52">
        <f>SUM(CALCULATION!CC50:CE50)</f>
        <v>97</v>
      </c>
      <c r="S55" s="90">
        <f>CALCULATION!EY50/115*100</f>
        <v>84.3478260869565</v>
      </c>
      <c r="T55" s="52">
        <f>SUM(CALCULATION!DM50:DN50)</f>
        <v>17</v>
      </c>
      <c r="U55" s="18">
        <f t="shared" si="18"/>
        <v>85</v>
      </c>
      <c r="V55" s="52">
        <f>SUM(CALCULATION!DG50:DI50)</f>
        <v>103</v>
      </c>
      <c r="W55" s="90">
        <f t="shared" si="19"/>
        <v>81.1023622047244</v>
      </c>
      <c r="X55" s="52">
        <f>SUM(CALCULATION!DD50:DE50)</f>
        <v>11</v>
      </c>
      <c r="Y55" s="90">
        <f t="shared" si="20"/>
        <v>91.6666666666667</v>
      </c>
    </row>
    <row r="56" spans="1:25">
      <c r="A56" s="66">
        <v>51</v>
      </c>
      <c r="B56" s="66">
        <v>51</v>
      </c>
      <c r="C56" s="22" t="s">
        <v>72</v>
      </c>
      <c r="D56" s="52">
        <f>SUM(CALCULATION!CP51:CR51)</f>
        <v>78</v>
      </c>
      <c r="E56" s="52">
        <f t="shared" si="14"/>
        <v>74.2857142857143</v>
      </c>
      <c r="F56" s="52">
        <f>SUM(CALCULATION!DA51:DB51)</f>
        <v>50</v>
      </c>
      <c r="G56" s="90">
        <f t="shared" si="21"/>
        <v>78.125</v>
      </c>
      <c r="H56" s="52">
        <f>SUM(CALCULATION!CW51:CY51)</f>
        <v>80</v>
      </c>
      <c r="I56" s="90">
        <f t="shared" si="15"/>
        <v>78.4313725490196</v>
      </c>
      <c r="J56" s="52">
        <f>SUM(CALCULATION!CT51:CU51)</f>
        <v>17</v>
      </c>
      <c r="K56" s="52">
        <f t="shared" si="12"/>
        <v>85</v>
      </c>
      <c r="L56" s="52">
        <f>SUM(CALCULATION!CL51:CN51)</f>
        <v>92</v>
      </c>
      <c r="M56" s="90">
        <f t="shared" si="16"/>
        <v>76.0330578512397</v>
      </c>
      <c r="N56" s="52">
        <f>SUM(CALCULATION!BY51:CA51)</f>
        <v>99</v>
      </c>
      <c r="O56" s="90">
        <f t="shared" si="17"/>
        <v>84.6153846153846</v>
      </c>
      <c r="P56" s="53">
        <f>SUM(CALCULATION!DS51:DU51)</f>
        <v>19</v>
      </c>
      <c r="Q56" s="53">
        <f t="shared" si="22"/>
        <v>79.1666666666667</v>
      </c>
      <c r="R56" s="52">
        <f>SUM(CALCULATION!CC51:CE51)</f>
        <v>88</v>
      </c>
      <c r="S56" s="90">
        <f>CALCULATION!EY51/115*100</f>
        <v>76.5217391304348</v>
      </c>
      <c r="T56" s="52">
        <f>SUM(CALCULATION!DM51:DN51)</f>
        <v>15</v>
      </c>
      <c r="U56" s="18">
        <f t="shared" si="18"/>
        <v>75</v>
      </c>
      <c r="V56" s="52">
        <f>SUM(CALCULATION!DG51:DI51)</f>
        <v>97</v>
      </c>
      <c r="W56" s="90">
        <f t="shared" si="19"/>
        <v>76.3779527559055</v>
      </c>
      <c r="X56" s="52">
        <f>SUM(CALCULATION!DD51:DE51)</f>
        <v>10</v>
      </c>
      <c r="Y56" s="90">
        <f t="shared" si="20"/>
        <v>83.3333333333333</v>
      </c>
    </row>
    <row r="57" spans="1:25">
      <c r="A57" s="66">
        <v>52</v>
      </c>
      <c r="B57" s="66">
        <v>52</v>
      </c>
      <c r="C57" s="22" t="s">
        <v>73</v>
      </c>
      <c r="D57" s="52">
        <f>SUM(CALCULATION!CP52:CR52)</f>
        <v>94</v>
      </c>
      <c r="E57" s="52">
        <f t="shared" si="14"/>
        <v>89.5238095238095</v>
      </c>
      <c r="F57" s="52">
        <f>SUM(CALCULATION!DA52:DB52)</f>
        <v>59</v>
      </c>
      <c r="G57" s="90">
        <f t="shared" si="21"/>
        <v>92.1875</v>
      </c>
      <c r="H57" s="52">
        <f>SUM(CALCULATION!CW52:CY52)</f>
        <v>97</v>
      </c>
      <c r="I57" s="90">
        <f t="shared" si="15"/>
        <v>95.0980392156863</v>
      </c>
      <c r="J57" s="52">
        <f>SUM(CALCULATION!CT52:CU52)</f>
        <v>19</v>
      </c>
      <c r="K57" s="52">
        <f t="shared" si="12"/>
        <v>95</v>
      </c>
      <c r="L57" s="52">
        <f>SUM(CALCULATION!CL52:CN52)</f>
        <v>111</v>
      </c>
      <c r="M57" s="90">
        <f t="shared" si="16"/>
        <v>91.7355371900827</v>
      </c>
      <c r="N57" s="52">
        <f>SUM(CALCULATION!BY52:CA52)</f>
        <v>108</v>
      </c>
      <c r="O57" s="90">
        <f t="shared" si="17"/>
        <v>92.3076923076923</v>
      </c>
      <c r="P57" s="53">
        <f>SUM(CALCULATION!DS52:DU52)</f>
        <v>24</v>
      </c>
      <c r="Q57" s="53">
        <f t="shared" si="22"/>
        <v>100</v>
      </c>
      <c r="R57" s="52">
        <f>SUM(CALCULATION!CC52:CE52)</f>
        <v>102</v>
      </c>
      <c r="S57" s="90">
        <f>CALCULATION!EY52/115*100</f>
        <v>88.695652173913</v>
      </c>
      <c r="T57" s="52">
        <f>SUM(CALCULATION!DM52:DN52)</f>
        <v>19</v>
      </c>
      <c r="U57" s="18">
        <f t="shared" si="18"/>
        <v>95</v>
      </c>
      <c r="V57" s="52">
        <f>SUM(CALCULATION!DG52:DI52)</f>
        <v>108</v>
      </c>
      <c r="W57" s="90">
        <f t="shared" si="19"/>
        <v>85.0393700787402</v>
      </c>
      <c r="X57" s="52">
        <f>SUM(CALCULATION!DD52:DE52)</f>
        <v>12</v>
      </c>
      <c r="Y57" s="90">
        <f t="shared" si="20"/>
        <v>100</v>
      </c>
    </row>
    <row r="58" spans="1:25">
      <c r="A58" s="66">
        <v>53</v>
      </c>
      <c r="B58" s="66">
        <v>53</v>
      </c>
      <c r="C58" s="22" t="s">
        <v>74</v>
      </c>
      <c r="D58" s="52">
        <f>SUM(CALCULATION!CP53:CR53)</f>
        <v>92</v>
      </c>
      <c r="E58" s="52">
        <f t="shared" si="14"/>
        <v>87.6190476190476</v>
      </c>
      <c r="F58" s="52">
        <f>SUM(CALCULATION!DA53:DB53)</f>
        <v>46</v>
      </c>
      <c r="G58" s="90">
        <f t="shared" si="21"/>
        <v>71.875</v>
      </c>
      <c r="H58" s="52">
        <f>SUM(CALCULATION!CW53:CY53)</f>
        <v>83</v>
      </c>
      <c r="I58" s="90">
        <f t="shared" si="15"/>
        <v>81.3725490196078</v>
      </c>
      <c r="J58" s="52">
        <f>SUM(CALCULATION!CT53:CU53)</f>
        <v>20</v>
      </c>
      <c r="K58" s="52">
        <f t="shared" si="12"/>
        <v>100</v>
      </c>
      <c r="L58" s="52">
        <f>SUM(CALCULATION!CL53:CN53)</f>
        <v>91</v>
      </c>
      <c r="M58" s="90">
        <f t="shared" si="16"/>
        <v>75.2066115702479</v>
      </c>
      <c r="N58" s="52">
        <f>SUM(CALCULATION!BY53:CA53)</f>
        <v>89</v>
      </c>
      <c r="O58" s="90">
        <f t="shared" si="17"/>
        <v>76.0683760683761</v>
      </c>
      <c r="P58" s="53">
        <f>SUM(CALCULATION!DS53:DU53)</f>
        <v>18</v>
      </c>
      <c r="Q58" s="53">
        <f t="shared" si="22"/>
        <v>75</v>
      </c>
      <c r="R58" s="52">
        <f>SUM(CALCULATION!CC53:CE53)</f>
        <v>85</v>
      </c>
      <c r="S58" s="90">
        <f>CALCULATION!EY53/115*100</f>
        <v>73.9130434782609</v>
      </c>
      <c r="T58" s="52">
        <f>SUM(CALCULATION!DM53:DN53)</f>
        <v>16</v>
      </c>
      <c r="U58" s="18">
        <f t="shared" si="18"/>
        <v>80</v>
      </c>
      <c r="V58" s="52">
        <f>SUM(CALCULATION!DG53:DI53)</f>
        <v>89</v>
      </c>
      <c r="W58" s="90">
        <f t="shared" si="19"/>
        <v>70.0787401574803</v>
      </c>
      <c r="X58" s="52">
        <f>SUM(CALCULATION!DD53:DE53)</f>
        <v>11</v>
      </c>
      <c r="Y58" s="90">
        <f t="shared" si="20"/>
        <v>91.6666666666667</v>
      </c>
    </row>
    <row r="59" spans="1:25">
      <c r="A59" s="66">
        <v>54</v>
      </c>
      <c r="B59" s="66">
        <v>54</v>
      </c>
      <c r="C59" s="22" t="s">
        <v>75</v>
      </c>
      <c r="D59" s="52">
        <f>SUM(CALCULATION!CP54:CR54)</f>
        <v>104</v>
      </c>
      <c r="E59" s="52">
        <f t="shared" si="14"/>
        <v>99.0476190476191</v>
      </c>
      <c r="F59" s="52">
        <f>SUM(CALCULATION!DA54:DB54)</f>
        <v>61</v>
      </c>
      <c r="G59" s="90">
        <f t="shared" si="21"/>
        <v>95.3125</v>
      </c>
      <c r="H59" s="52">
        <f>SUM(CALCULATION!CW54:CY54)</f>
        <v>100</v>
      </c>
      <c r="I59" s="90">
        <f t="shared" si="15"/>
        <v>98.0392156862745</v>
      </c>
      <c r="J59" s="52">
        <f>SUM(CALCULATION!CT54:CU54)</f>
        <v>19</v>
      </c>
      <c r="K59" s="52">
        <f t="shared" si="12"/>
        <v>95</v>
      </c>
      <c r="L59" s="52">
        <f>SUM(CALCULATION!CL54:CN54)</f>
        <v>116</v>
      </c>
      <c r="M59" s="90">
        <f t="shared" si="16"/>
        <v>95.8677685950413</v>
      </c>
      <c r="N59" s="52">
        <f>SUM(CALCULATION!BY54:CA54)</f>
        <v>115</v>
      </c>
      <c r="O59" s="90">
        <f t="shared" si="17"/>
        <v>98.2905982905983</v>
      </c>
      <c r="P59" s="53">
        <f>SUM(CALCULATION!DS54:DU54)</f>
        <v>24</v>
      </c>
      <c r="Q59" s="53">
        <f t="shared" si="22"/>
        <v>100</v>
      </c>
      <c r="R59" s="52">
        <f>SUM(CALCULATION!CC54:CE54)</f>
        <v>109</v>
      </c>
      <c r="S59" s="90">
        <f>CALCULATION!EY54/115*100</f>
        <v>94.7826086956522</v>
      </c>
      <c r="T59" s="52">
        <f>SUM(CALCULATION!DM54:DN54)</f>
        <v>17</v>
      </c>
      <c r="U59" s="18">
        <f t="shared" si="18"/>
        <v>85</v>
      </c>
      <c r="V59" s="52">
        <f>SUM(CALCULATION!DG54:DI54)</f>
        <v>119</v>
      </c>
      <c r="W59" s="90">
        <f t="shared" si="19"/>
        <v>93.7007874015748</v>
      </c>
      <c r="X59" s="52">
        <f>SUM(CALCULATION!DD54:DE54)</f>
        <v>11</v>
      </c>
      <c r="Y59" s="90">
        <f t="shared" si="20"/>
        <v>91.6666666666667</v>
      </c>
    </row>
    <row r="60" spans="1:25">
      <c r="A60" s="66">
        <v>55</v>
      </c>
      <c r="B60" s="66">
        <v>55</v>
      </c>
      <c r="C60" s="22" t="s">
        <v>76</v>
      </c>
      <c r="D60" s="52">
        <f>SUM(CALCULATION!CP55:CR55)</f>
        <v>98</v>
      </c>
      <c r="E60" s="52">
        <f t="shared" si="14"/>
        <v>93.3333333333333</v>
      </c>
      <c r="F60" s="52">
        <f>SUM(CALCULATION!DA55:DB55)</f>
        <v>59</v>
      </c>
      <c r="G60" s="90">
        <f t="shared" si="21"/>
        <v>92.1875</v>
      </c>
      <c r="H60" s="52">
        <f>SUM(CALCULATION!CW55:CY55)</f>
        <v>97</v>
      </c>
      <c r="I60" s="90">
        <f t="shared" si="15"/>
        <v>95.0980392156863</v>
      </c>
      <c r="J60" s="52">
        <f>SUM(CALCULATION!CT55:CU55)</f>
        <v>19</v>
      </c>
      <c r="K60" s="52">
        <f t="shared" si="12"/>
        <v>95</v>
      </c>
      <c r="L60" s="52">
        <f>SUM(CALCULATION!CL55:CN55)</f>
        <v>107</v>
      </c>
      <c r="M60" s="90">
        <f t="shared" si="16"/>
        <v>88.4297520661157</v>
      </c>
      <c r="N60" s="52">
        <f>SUM(CALCULATION!BY55:CA55)</f>
        <v>113</v>
      </c>
      <c r="O60" s="90">
        <f t="shared" si="17"/>
        <v>96.5811965811966</v>
      </c>
      <c r="P60" s="53">
        <f>SUM(CALCULATION!DS55:DU55)</f>
        <v>20</v>
      </c>
      <c r="Q60" s="53">
        <f t="shared" si="22"/>
        <v>83.3333333333333</v>
      </c>
      <c r="R60" s="52">
        <f>SUM(CALCULATION!CC55:CE55)</f>
        <v>101</v>
      </c>
      <c r="S60" s="90">
        <f>CALCULATION!EY55/115*100</f>
        <v>87.8260869565217</v>
      </c>
      <c r="T60" s="52">
        <f>SUM(CALCULATION!DM55:DN55)</f>
        <v>18</v>
      </c>
      <c r="U60" s="18">
        <f t="shared" si="18"/>
        <v>90</v>
      </c>
      <c r="V60" s="52">
        <f>SUM(CALCULATION!DG55:DI55)</f>
        <v>119</v>
      </c>
      <c r="W60" s="90">
        <f t="shared" si="19"/>
        <v>93.7007874015748</v>
      </c>
      <c r="X60" s="52">
        <f>SUM(CALCULATION!DD55:DE55)</f>
        <v>10</v>
      </c>
      <c r="Y60" s="90">
        <f t="shared" si="20"/>
        <v>83.3333333333333</v>
      </c>
    </row>
    <row r="61" spans="1:25">
      <c r="A61" s="66">
        <v>56</v>
      </c>
      <c r="B61" s="66">
        <v>56</v>
      </c>
      <c r="C61" s="22" t="s">
        <v>77</v>
      </c>
      <c r="D61" s="52">
        <f>SUM(CALCULATION!CP56:CR56)</f>
        <v>101</v>
      </c>
      <c r="E61" s="52">
        <f t="shared" si="14"/>
        <v>96.1904761904762</v>
      </c>
      <c r="F61" s="52">
        <f>SUM(CALCULATION!DA56:DB56)</f>
        <v>60</v>
      </c>
      <c r="G61" s="90">
        <f t="shared" si="21"/>
        <v>93.75</v>
      </c>
      <c r="H61" s="52">
        <f>SUM(CALCULATION!CW56:CY56)</f>
        <v>96</v>
      </c>
      <c r="I61" s="90">
        <f t="shared" si="15"/>
        <v>94.1176470588235</v>
      </c>
      <c r="J61" s="52">
        <f>SUM(CALCULATION!CT56:CU56)</f>
        <v>20</v>
      </c>
      <c r="K61" s="52">
        <f t="shared" si="12"/>
        <v>100</v>
      </c>
      <c r="L61" s="52">
        <f>SUM(CALCULATION!CL56:CN56)</f>
        <v>114</v>
      </c>
      <c r="M61" s="90">
        <f t="shared" si="16"/>
        <v>94.2148760330578</v>
      </c>
      <c r="N61" s="52">
        <f>SUM(CALCULATION!BY56:CA56)</f>
        <v>109</v>
      </c>
      <c r="O61" s="90">
        <f t="shared" si="17"/>
        <v>93.1623931623932</v>
      </c>
      <c r="P61" s="53">
        <f>SUM(CALCULATION!DS56:DU56)</f>
        <v>22</v>
      </c>
      <c r="Q61" s="53">
        <f t="shared" si="22"/>
        <v>91.6666666666667</v>
      </c>
      <c r="R61" s="52">
        <f>SUM(CALCULATION!CC56:CE56)</f>
        <v>108</v>
      </c>
      <c r="S61" s="90">
        <f>CALCULATION!EY56/115*100</f>
        <v>93.9130434782609</v>
      </c>
      <c r="T61" s="52">
        <f>SUM(CALCULATION!DM56:DN56)</f>
        <v>20</v>
      </c>
      <c r="U61" s="18">
        <f t="shared" si="18"/>
        <v>100</v>
      </c>
      <c r="V61" s="52">
        <f>SUM(CALCULATION!DG56:DI56)</f>
        <v>118</v>
      </c>
      <c r="W61" s="90">
        <f t="shared" si="19"/>
        <v>92.9133858267717</v>
      </c>
      <c r="X61" s="52">
        <f>SUM(CALCULATION!DD56:DE56)</f>
        <v>11</v>
      </c>
      <c r="Y61" s="90">
        <f t="shared" si="20"/>
        <v>91.6666666666667</v>
      </c>
    </row>
    <row r="62" spans="1:25">
      <c r="A62" s="66">
        <v>57</v>
      </c>
      <c r="B62" s="66">
        <v>57</v>
      </c>
      <c r="C62" s="22" t="s">
        <v>78</v>
      </c>
      <c r="D62" s="52">
        <f>SUM(CALCULATION!CP57:CR57)</f>
        <v>95</v>
      </c>
      <c r="E62" s="52">
        <f t="shared" si="14"/>
        <v>90.4761904761905</v>
      </c>
      <c r="F62" s="52">
        <f>SUM(CALCULATION!DA57:DB57)</f>
        <v>56</v>
      </c>
      <c r="G62" s="90">
        <f t="shared" si="21"/>
        <v>87.5</v>
      </c>
      <c r="H62" s="52">
        <f>SUM(CALCULATION!CW57:CY57)</f>
        <v>91</v>
      </c>
      <c r="I62" s="90">
        <f t="shared" si="15"/>
        <v>89.2156862745098</v>
      </c>
      <c r="J62" s="52">
        <f>SUM(CALCULATION!CT57:CU57)</f>
        <v>18</v>
      </c>
      <c r="K62" s="52">
        <f t="shared" si="12"/>
        <v>90</v>
      </c>
      <c r="L62" s="52">
        <f>SUM(CALCULATION!CL57:CN57)</f>
        <v>108</v>
      </c>
      <c r="M62" s="90">
        <f t="shared" si="16"/>
        <v>89.2561983471074</v>
      </c>
      <c r="N62" s="52">
        <f>SUM(CALCULATION!BY57:CA57)</f>
        <v>106</v>
      </c>
      <c r="O62" s="90">
        <f t="shared" si="17"/>
        <v>90.5982905982906</v>
      </c>
      <c r="P62" s="53">
        <f>SUM(CALCULATION!DS57:DU57)</f>
        <v>21</v>
      </c>
      <c r="Q62" s="53">
        <f t="shared" si="22"/>
        <v>87.5</v>
      </c>
      <c r="R62" s="52">
        <f>SUM(CALCULATION!CC57:CE57)</f>
        <v>97</v>
      </c>
      <c r="S62" s="90">
        <f>CALCULATION!EY57/115*100</f>
        <v>84.3478260869565</v>
      </c>
      <c r="T62" s="52">
        <f>SUM(CALCULATION!DM57:DN57)</f>
        <v>17</v>
      </c>
      <c r="U62" s="18">
        <f t="shared" si="18"/>
        <v>85</v>
      </c>
      <c r="V62" s="52">
        <f>SUM(CALCULATION!DG57:DI57)</f>
        <v>102</v>
      </c>
      <c r="W62" s="90">
        <f t="shared" si="19"/>
        <v>80.3149606299213</v>
      </c>
      <c r="X62" s="52">
        <f>SUM(CALCULATION!DD57:DE57)</f>
        <v>12</v>
      </c>
      <c r="Y62" s="90">
        <f t="shared" si="20"/>
        <v>100</v>
      </c>
    </row>
    <row r="63" spans="1:25">
      <c r="A63" s="66">
        <v>58</v>
      </c>
      <c r="B63" s="66">
        <v>58</v>
      </c>
      <c r="C63" s="33" t="s">
        <v>79</v>
      </c>
      <c r="D63" s="52">
        <f>SUM(CALCULATION!CP58:CR58)</f>
        <v>87</v>
      </c>
      <c r="E63" s="52">
        <f t="shared" si="14"/>
        <v>82.8571428571429</v>
      </c>
      <c r="F63" s="52">
        <f>SUM(CALCULATION!DA58:DB58)</f>
        <v>55</v>
      </c>
      <c r="G63" s="90">
        <f t="shared" si="21"/>
        <v>85.9375</v>
      </c>
      <c r="H63" s="52">
        <f>SUM(CALCULATION!CW58:CY58)</f>
        <v>88</v>
      </c>
      <c r="I63" s="90">
        <f t="shared" si="15"/>
        <v>86.2745098039216</v>
      </c>
      <c r="J63" s="52">
        <f>SUM(CALCULATION!CT58:CU58)</f>
        <v>19</v>
      </c>
      <c r="K63" s="52">
        <f t="shared" si="12"/>
        <v>95</v>
      </c>
      <c r="L63" s="52">
        <f>SUM(CALCULATION!CL58:CN58)</f>
        <v>97</v>
      </c>
      <c r="M63" s="52">
        <f t="shared" si="16"/>
        <v>80.1652892561983</v>
      </c>
      <c r="N63" s="52">
        <f>SUM(CALCULATION!BY58:CA58)</f>
        <v>108</v>
      </c>
      <c r="O63" s="90">
        <f t="shared" si="17"/>
        <v>92.3076923076923</v>
      </c>
      <c r="P63" s="53">
        <f>SUM(CALCULATION!DS58:DU58)</f>
        <v>20</v>
      </c>
      <c r="Q63" s="53">
        <f t="shared" si="22"/>
        <v>83.3333333333333</v>
      </c>
      <c r="R63" s="52">
        <f>SUM(CALCULATION!CC58:CE58)</f>
        <v>96</v>
      </c>
      <c r="S63" s="90">
        <f>CALCULATION!EY58/115*100</f>
        <v>83.4782608695652</v>
      </c>
      <c r="T63" s="52">
        <f>SUM(CALCULATION!DM58:DN58)</f>
        <v>17</v>
      </c>
      <c r="U63" s="18">
        <f t="shared" si="18"/>
        <v>85</v>
      </c>
      <c r="V63" s="52">
        <f>SUM(CALCULATION!DG58:DI58)</f>
        <v>97</v>
      </c>
      <c r="W63" s="90">
        <f t="shared" si="19"/>
        <v>76.3779527559055</v>
      </c>
      <c r="X63" s="52">
        <f>SUM(CALCULATION!DD58:DE58)</f>
        <v>12</v>
      </c>
      <c r="Y63" s="90">
        <f t="shared" si="20"/>
        <v>100</v>
      </c>
    </row>
    <row r="64" spans="2:3">
      <c r="B64" s="91"/>
      <c r="C64" s="35"/>
    </row>
    <row r="65" spans="2:2">
      <c r="B65" s="91"/>
    </row>
  </sheetData>
  <mergeCells count="21">
    <mergeCell ref="B1:Y1"/>
    <mergeCell ref="B2:Y2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3:B5"/>
    <mergeCell ref="C3:C5"/>
  </mergeCells>
  <pageMargins left="0" right="0" top="0.551181102362205" bottom="0.551181102362205" header="0.31496062992126" footer="0.31496062992126"/>
  <pageSetup paperSize="5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opLeftCell="A3" workbookViewId="0">
      <selection activeCell="D9" sqref="D9"/>
    </sheetView>
  </sheetViews>
  <sheetFormatPr defaultColWidth="9" defaultRowHeight="15"/>
  <cols>
    <col min="1" max="1" width="4.14285714285714" customWidth="1"/>
    <col min="2" max="2" width="27.4285714285714" customWidth="1"/>
    <col min="3" max="3" width="14.1428571428571" customWidth="1"/>
    <col min="4" max="9" width="13.4285714285714" customWidth="1"/>
    <col min="10" max="10" width="15.2857142857143" customWidth="1"/>
    <col min="11" max="11" width="12.8571428571429" customWidth="1"/>
    <col min="12" max="13" width="13.4285714285714" customWidth="1"/>
    <col min="14" max="16384" width="9.14285714285714"/>
  </cols>
  <sheetData>
    <row r="1" ht="18.75" customHeight="1" spans="1:13">
      <c r="A1" s="57" t="s">
        <v>110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2"/>
    </row>
    <row r="2" ht="21.75" customHeight="1" spans="1:13">
      <c r="A2" s="57" t="s">
        <v>147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2"/>
    </row>
    <row r="3" customHeight="1" spans="1:13">
      <c r="A3" s="73" t="s">
        <v>82</v>
      </c>
      <c r="B3" s="83" t="s">
        <v>3</v>
      </c>
      <c r="C3" s="84" t="s">
        <v>4</v>
      </c>
      <c r="D3" s="85"/>
      <c r="E3" s="84" t="s">
        <v>5</v>
      </c>
      <c r="F3" s="85"/>
      <c r="G3" s="8" t="s">
        <v>6</v>
      </c>
      <c r="H3" s="84" t="s">
        <v>7</v>
      </c>
      <c r="I3" s="85"/>
      <c r="J3" s="84" t="s">
        <v>8</v>
      </c>
      <c r="K3" s="85"/>
      <c r="L3" s="84" t="s">
        <v>9</v>
      </c>
      <c r="M3" s="85"/>
    </row>
    <row r="4" ht="87" customHeight="1" spans="1:13">
      <c r="A4" s="73"/>
      <c r="B4" s="86"/>
      <c r="C4" s="87" t="s">
        <v>148</v>
      </c>
      <c r="D4" s="88" t="s">
        <v>149</v>
      </c>
      <c r="E4" s="87" t="s">
        <v>150</v>
      </c>
      <c r="F4" s="87" t="s">
        <v>151</v>
      </c>
      <c r="G4" s="87" t="s">
        <v>152</v>
      </c>
      <c r="H4" s="87" t="s">
        <v>153</v>
      </c>
      <c r="I4" s="63" t="s">
        <v>154</v>
      </c>
      <c r="J4" s="87" t="s">
        <v>155</v>
      </c>
      <c r="K4" s="87" t="s">
        <v>109</v>
      </c>
      <c r="L4" s="87" t="s">
        <v>156</v>
      </c>
      <c r="M4" s="87" t="s">
        <v>157</v>
      </c>
    </row>
    <row r="5" ht="24" spans="1:13">
      <c r="A5" s="73"/>
      <c r="B5" s="89"/>
      <c r="C5" s="63" t="s">
        <v>19</v>
      </c>
      <c r="D5" s="63" t="s">
        <v>19</v>
      </c>
      <c r="E5" s="63" t="s">
        <v>19</v>
      </c>
      <c r="F5" s="63" t="s">
        <v>19</v>
      </c>
      <c r="G5" s="63" t="s">
        <v>19</v>
      </c>
      <c r="H5" s="63" t="s">
        <v>19</v>
      </c>
      <c r="I5" s="63" t="s">
        <v>19</v>
      </c>
      <c r="J5" s="63" t="s">
        <v>19</v>
      </c>
      <c r="K5" s="63" t="s">
        <v>19</v>
      </c>
      <c r="L5" s="63" t="s">
        <v>19</v>
      </c>
      <c r="M5" s="63" t="s">
        <v>19</v>
      </c>
    </row>
    <row r="6" spans="1:13">
      <c r="A6" s="66">
        <v>1</v>
      </c>
      <c r="B6" s="22" t="s">
        <v>21</v>
      </c>
      <c r="C6">
        <v>24</v>
      </c>
      <c r="D6">
        <v>8</v>
      </c>
      <c r="E6">
        <v>15</v>
      </c>
      <c r="F6">
        <v>6</v>
      </c>
      <c r="G6">
        <v>25</v>
      </c>
      <c r="H6">
        <v>20</v>
      </c>
      <c r="I6">
        <v>8</v>
      </c>
      <c r="J6">
        <v>21</v>
      </c>
      <c r="K6">
        <v>5</v>
      </c>
      <c r="L6">
        <v>14</v>
      </c>
      <c r="M6">
        <v>7</v>
      </c>
    </row>
    <row r="7" ht="36.75" customHeight="1" spans="1:13">
      <c r="A7" s="66">
        <v>2</v>
      </c>
      <c r="B7" s="19" t="s">
        <v>22</v>
      </c>
      <c r="C7">
        <v>24</v>
      </c>
      <c r="D7">
        <v>8</v>
      </c>
      <c r="E7">
        <v>15</v>
      </c>
      <c r="F7">
        <v>4</v>
      </c>
      <c r="G7">
        <v>27</v>
      </c>
      <c r="H7">
        <v>19</v>
      </c>
      <c r="I7">
        <v>8</v>
      </c>
      <c r="J7">
        <v>20</v>
      </c>
      <c r="K7">
        <v>5</v>
      </c>
      <c r="L7">
        <v>13</v>
      </c>
      <c r="M7">
        <v>7</v>
      </c>
    </row>
    <row r="8" spans="1:13">
      <c r="A8" s="66">
        <v>3</v>
      </c>
      <c r="B8" s="22" t="s">
        <v>23</v>
      </c>
      <c r="C8">
        <v>26</v>
      </c>
      <c r="D8">
        <v>8</v>
      </c>
      <c r="E8">
        <v>16</v>
      </c>
      <c r="F8">
        <v>6</v>
      </c>
      <c r="G8">
        <v>27</v>
      </c>
      <c r="H8">
        <v>20</v>
      </c>
      <c r="I8">
        <v>8</v>
      </c>
      <c r="J8">
        <v>22</v>
      </c>
      <c r="K8">
        <v>5</v>
      </c>
      <c r="L8">
        <v>14</v>
      </c>
      <c r="M8">
        <v>7</v>
      </c>
    </row>
    <row r="9" spans="1:13">
      <c r="A9" s="66">
        <v>4</v>
      </c>
      <c r="B9" s="22" t="s">
        <v>24</v>
      </c>
      <c r="C9">
        <v>26</v>
      </c>
      <c r="D9">
        <v>8</v>
      </c>
      <c r="E9">
        <v>16</v>
      </c>
      <c r="F9">
        <v>6</v>
      </c>
      <c r="G9">
        <v>27</v>
      </c>
      <c r="H9">
        <v>19</v>
      </c>
      <c r="I9">
        <v>8</v>
      </c>
      <c r="J9">
        <v>20</v>
      </c>
      <c r="K9">
        <v>4</v>
      </c>
      <c r="L9">
        <v>14</v>
      </c>
      <c r="M9">
        <v>7</v>
      </c>
    </row>
    <row r="10" spans="1:13">
      <c r="A10" s="66">
        <v>5</v>
      </c>
      <c r="B10" s="22" t="s">
        <v>25</v>
      </c>
      <c r="C10">
        <v>26</v>
      </c>
      <c r="D10">
        <v>8</v>
      </c>
      <c r="E10">
        <v>16</v>
      </c>
      <c r="F10">
        <v>6</v>
      </c>
      <c r="G10">
        <v>27</v>
      </c>
      <c r="H10">
        <v>20</v>
      </c>
      <c r="I10">
        <v>8</v>
      </c>
      <c r="J10">
        <v>22</v>
      </c>
      <c r="K10">
        <v>5</v>
      </c>
      <c r="L10">
        <v>14</v>
      </c>
      <c r="M10">
        <v>7</v>
      </c>
    </row>
    <row r="11" spans="1:13">
      <c r="A11" s="66">
        <v>6</v>
      </c>
      <c r="B11" s="22" t="s">
        <v>26</v>
      </c>
      <c r="C11">
        <v>26</v>
      </c>
      <c r="D11">
        <v>8</v>
      </c>
      <c r="E11">
        <v>16</v>
      </c>
      <c r="F11">
        <v>6</v>
      </c>
      <c r="G11">
        <v>27</v>
      </c>
      <c r="H11">
        <v>20</v>
      </c>
      <c r="I11">
        <v>8</v>
      </c>
      <c r="J11">
        <v>22</v>
      </c>
      <c r="K11" t="s">
        <v>27</v>
      </c>
      <c r="L11">
        <v>14</v>
      </c>
      <c r="M11">
        <v>7</v>
      </c>
    </row>
    <row r="12" spans="1:13">
      <c r="A12" s="66">
        <v>7</v>
      </c>
      <c r="B12" s="22" t="s">
        <v>28</v>
      </c>
      <c r="C12">
        <v>23</v>
      </c>
      <c r="D12">
        <v>8</v>
      </c>
      <c r="E12">
        <v>13</v>
      </c>
      <c r="F12">
        <v>6</v>
      </c>
      <c r="G12">
        <v>27</v>
      </c>
      <c r="H12">
        <v>20</v>
      </c>
      <c r="I12">
        <v>8</v>
      </c>
      <c r="J12">
        <v>22</v>
      </c>
      <c r="K12">
        <v>5</v>
      </c>
      <c r="L12">
        <v>10</v>
      </c>
      <c r="M12">
        <v>7</v>
      </c>
    </row>
    <row r="13" spans="1:13">
      <c r="A13" s="66">
        <v>8</v>
      </c>
      <c r="B13" s="22" t="s">
        <v>29</v>
      </c>
      <c r="C13">
        <v>20</v>
      </c>
      <c r="D13">
        <v>4</v>
      </c>
      <c r="E13">
        <v>16</v>
      </c>
      <c r="F13">
        <v>4</v>
      </c>
      <c r="G13">
        <v>22</v>
      </c>
      <c r="H13">
        <v>17</v>
      </c>
      <c r="I13">
        <v>8</v>
      </c>
      <c r="J13">
        <v>17</v>
      </c>
      <c r="K13">
        <v>4</v>
      </c>
      <c r="L13">
        <v>11</v>
      </c>
      <c r="M13">
        <v>5</v>
      </c>
    </row>
    <row r="14" spans="1:13">
      <c r="A14" s="66">
        <v>9</v>
      </c>
      <c r="B14" s="22" t="s">
        <v>30</v>
      </c>
      <c r="C14">
        <v>25</v>
      </c>
      <c r="D14">
        <v>8</v>
      </c>
      <c r="E14">
        <v>15</v>
      </c>
      <c r="F14">
        <v>6</v>
      </c>
      <c r="G14">
        <v>25</v>
      </c>
      <c r="H14">
        <v>19</v>
      </c>
      <c r="I14">
        <v>8</v>
      </c>
      <c r="J14">
        <v>20</v>
      </c>
      <c r="K14">
        <v>4</v>
      </c>
      <c r="L14">
        <v>13</v>
      </c>
      <c r="M14">
        <v>6</v>
      </c>
    </row>
    <row r="15" spans="1:13">
      <c r="A15" s="66">
        <v>10</v>
      </c>
      <c r="B15" s="22" t="s">
        <v>31</v>
      </c>
      <c r="C15">
        <v>24</v>
      </c>
      <c r="D15">
        <v>6</v>
      </c>
      <c r="E15">
        <v>13</v>
      </c>
      <c r="F15">
        <v>6</v>
      </c>
      <c r="G15">
        <v>25</v>
      </c>
      <c r="H15">
        <v>18</v>
      </c>
      <c r="I15">
        <v>8</v>
      </c>
      <c r="J15">
        <v>19</v>
      </c>
      <c r="K15">
        <v>4</v>
      </c>
      <c r="L15">
        <v>13</v>
      </c>
      <c r="M15">
        <v>6</v>
      </c>
    </row>
    <row r="16" spans="1:13">
      <c r="A16" s="66">
        <v>11</v>
      </c>
      <c r="B16" s="22" t="s">
        <v>32</v>
      </c>
      <c r="C16">
        <v>26</v>
      </c>
      <c r="D16">
        <v>8</v>
      </c>
      <c r="E16">
        <v>15</v>
      </c>
      <c r="F16">
        <v>4</v>
      </c>
      <c r="G16">
        <v>26</v>
      </c>
      <c r="H16">
        <v>20</v>
      </c>
      <c r="I16">
        <v>8</v>
      </c>
      <c r="J16">
        <v>21</v>
      </c>
      <c r="K16">
        <v>5</v>
      </c>
      <c r="L16">
        <v>14</v>
      </c>
      <c r="M16">
        <v>7</v>
      </c>
    </row>
    <row r="17" spans="1:13">
      <c r="A17" s="66">
        <v>12</v>
      </c>
      <c r="B17" s="22" t="s">
        <v>33</v>
      </c>
      <c r="C17">
        <v>23</v>
      </c>
      <c r="D17">
        <v>8</v>
      </c>
      <c r="E17">
        <v>16</v>
      </c>
      <c r="F17">
        <v>6</v>
      </c>
      <c r="G17">
        <v>26</v>
      </c>
      <c r="H17">
        <v>20</v>
      </c>
      <c r="I17">
        <v>8</v>
      </c>
      <c r="J17">
        <v>22</v>
      </c>
      <c r="K17">
        <v>5</v>
      </c>
      <c r="L17">
        <v>10</v>
      </c>
      <c r="M17">
        <v>7</v>
      </c>
    </row>
    <row r="18" spans="1:13">
      <c r="A18" s="66">
        <v>13</v>
      </c>
      <c r="B18" s="22" t="s">
        <v>34</v>
      </c>
      <c r="C18">
        <v>25</v>
      </c>
      <c r="D18">
        <v>8</v>
      </c>
      <c r="E18">
        <v>14</v>
      </c>
      <c r="F18">
        <v>6</v>
      </c>
      <c r="G18">
        <v>25</v>
      </c>
      <c r="H18">
        <v>18</v>
      </c>
      <c r="I18">
        <v>8</v>
      </c>
      <c r="J18">
        <v>19</v>
      </c>
      <c r="K18">
        <v>4</v>
      </c>
      <c r="L18">
        <v>14</v>
      </c>
      <c r="M18">
        <v>6</v>
      </c>
    </row>
    <row r="19" spans="1:13">
      <c r="A19" s="66">
        <v>14</v>
      </c>
      <c r="B19" s="22" t="s">
        <v>35</v>
      </c>
      <c r="C19">
        <v>18</v>
      </c>
      <c r="D19">
        <v>4</v>
      </c>
      <c r="E19">
        <v>13</v>
      </c>
      <c r="F19">
        <v>4</v>
      </c>
      <c r="G19">
        <v>22</v>
      </c>
      <c r="H19">
        <v>16</v>
      </c>
      <c r="I19">
        <v>8</v>
      </c>
      <c r="J19">
        <v>16</v>
      </c>
      <c r="K19">
        <v>4</v>
      </c>
      <c r="L19">
        <v>11</v>
      </c>
      <c r="M19">
        <v>7</v>
      </c>
    </row>
    <row r="20" spans="1:13">
      <c r="A20" s="66">
        <v>15</v>
      </c>
      <c r="B20" s="22" t="s">
        <v>36</v>
      </c>
      <c r="C20">
        <v>26</v>
      </c>
      <c r="D20">
        <v>8</v>
      </c>
      <c r="E20">
        <v>16</v>
      </c>
      <c r="F20">
        <v>6</v>
      </c>
      <c r="G20">
        <v>27</v>
      </c>
      <c r="H20">
        <v>20</v>
      </c>
      <c r="I20">
        <v>8</v>
      </c>
      <c r="J20">
        <v>22</v>
      </c>
      <c r="K20">
        <v>5</v>
      </c>
      <c r="L20">
        <v>14</v>
      </c>
      <c r="M20">
        <v>7</v>
      </c>
    </row>
    <row r="21" spans="1:13">
      <c r="A21" s="66">
        <v>16</v>
      </c>
      <c r="B21" s="22" t="s">
        <v>37</v>
      </c>
      <c r="C21">
        <v>26</v>
      </c>
      <c r="D21">
        <v>8</v>
      </c>
      <c r="E21">
        <v>15</v>
      </c>
      <c r="F21">
        <v>6</v>
      </c>
      <c r="G21">
        <v>27</v>
      </c>
      <c r="H21">
        <v>20</v>
      </c>
      <c r="I21">
        <v>8</v>
      </c>
      <c r="J21">
        <v>22</v>
      </c>
      <c r="K21">
        <v>5</v>
      </c>
      <c r="L21">
        <v>14</v>
      </c>
      <c r="M21">
        <v>7</v>
      </c>
    </row>
    <row r="22" spans="1:13">
      <c r="A22" s="66">
        <v>17</v>
      </c>
      <c r="B22" s="22" t="s">
        <v>38</v>
      </c>
      <c r="C22">
        <v>26</v>
      </c>
      <c r="D22">
        <v>6</v>
      </c>
      <c r="E22">
        <v>16</v>
      </c>
      <c r="F22">
        <v>6</v>
      </c>
      <c r="G22">
        <v>25</v>
      </c>
      <c r="H22">
        <v>18</v>
      </c>
      <c r="I22">
        <v>8</v>
      </c>
      <c r="J22">
        <v>20</v>
      </c>
      <c r="K22">
        <v>4</v>
      </c>
      <c r="L22">
        <v>14</v>
      </c>
      <c r="M22">
        <v>7</v>
      </c>
    </row>
    <row r="23" spans="1:13">
      <c r="A23" s="66">
        <v>18</v>
      </c>
      <c r="B23" s="22" t="s">
        <v>39</v>
      </c>
      <c r="C23">
        <v>23</v>
      </c>
      <c r="D23">
        <v>8</v>
      </c>
      <c r="E23">
        <v>16</v>
      </c>
      <c r="F23">
        <v>6</v>
      </c>
      <c r="G23">
        <v>27</v>
      </c>
      <c r="H23">
        <v>19</v>
      </c>
      <c r="I23">
        <v>8</v>
      </c>
      <c r="J23">
        <v>20</v>
      </c>
      <c r="K23">
        <v>5</v>
      </c>
      <c r="L23">
        <v>14</v>
      </c>
      <c r="M23">
        <v>7</v>
      </c>
    </row>
    <row r="24" spans="1:13">
      <c r="A24" s="66">
        <v>19</v>
      </c>
      <c r="B24" s="22" t="s">
        <v>40</v>
      </c>
      <c r="C24">
        <v>18</v>
      </c>
      <c r="D24">
        <v>6</v>
      </c>
      <c r="E24">
        <v>11</v>
      </c>
      <c r="F24">
        <v>4</v>
      </c>
      <c r="G24">
        <v>22</v>
      </c>
      <c r="H24">
        <v>14</v>
      </c>
      <c r="I24">
        <v>8</v>
      </c>
      <c r="J24">
        <v>19</v>
      </c>
      <c r="K24">
        <v>4</v>
      </c>
      <c r="L24">
        <v>11</v>
      </c>
      <c r="M24">
        <v>3</v>
      </c>
    </row>
    <row r="25" spans="1:13">
      <c r="A25" s="66">
        <v>20</v>
      </c>
      <c r="B25" s="22" t="s">
        <v>41</v>
      </c>
      <c r="C25">
        <v>25</v>
      </c>
      <c r="D25">
        <v>8</v>
      </c>
      <c r="E25">
        <v>14</v>
      </c>
      <c r="F25">
        <v>6</v>
      </c>
      <c r="G25">
        <v>26</v>
      </c>
      <c r="H25">
        <v>20</v>
      </c>
      <c r="I25">
        <v>8</v>
      </c>
      <c r="J25">
        <v>21</v>
      </c>
      <c r="K25">
        <v>5</v>
      </c>
      <c r="L25">
        <v>10</v>
      </c>
      <c r="M25">
        <v>6</v>
      </c>
    </row>
    <row r="26" spans="1:13">
      <c r="A26" s="66">
        <v>21</v>
      </c>
      <c r="B26" s="22" t="s">
        <v>42</v>
      </c>
      <c r="C26">
        <v>25</v>
      </c>
      <c r="D26">
        <v>10</v>
      </c>
      <c r="E26">
        <v>15</v>
      </c>
      <c r="F26">
        <v>6</v>
      </c>
      <c r="G26">
        <v>27</v>
      </c>
      <c r="H26">
        <v>20</v>
      </c>
      <c r="I26">
        <v>6</v>
      </c>
      <c r="J26">
        <v>22</v>
      </c>
      <c r="K26">
        <v>5</v>
      </c>
      <c r="L26">
        <v>13</v>
      </c>
      <c r="M26">
        <v>3</v>
      </c>
    </row>
    <row r="27" spans="1:13">
      <c r="A27" s="66">
        <v>22</v>
      </c>
      <c r="B27" s="22" t="s">
        <v>43</v>
      </c>
      <c r="C27">
        <v>20</v>
      </c>
      <c r="D27">
        <v>10</v>
      </c>
      <c r="E27">
        <v>16</v>
      </c>
      <c r="F27">
        <v>6</v>
      </c>
      <c r="G27">
        <v>27</v>
      </c>
      <c r="H27">
        <v>20</v>
      </c>
      <c r="I27">
        <v>6</v>
      </c>
      <c r="J27">
        <v>22</v>
      </c>
      <c r="K27">
        <v>5</v>
      </c>
      <c r="L27">
        <v>8</v>
      </c>
      <c r="M27">
        <v>0</v>
      </c>
    </row>
    <row r="28" spans="1:13">
      <c r="A28" s="66">
        <v>23</v>
      </c>
      <c r="B28" s="22" t="s">
        <v>44</v>
      </c>
      <c r="C28">
        <v>3</v>
      </c>
      <c r="D28">
        <v>2</v>
      </c>
      <c r="E28">
        <v>6</v>
      </c>
      <c r="F28">
        <v>4</v>
      </c>
      <c r="G28">
        <v>2</v>
      </c>
      <c r="H28">
        <v>4</v>
      </c>
      <c r="I28">
        <v>2</v>
      </c>
      <c r="J28">
        <v>6</v>
      </c>
      <c r="K28">
        <v>1</v>
      </c>
      <c r="L28">
        <v>3</v>
      </c>
      <c r="M28">
        <v>3</v>
      </c>
    </row>
    <row r="29" spans="1:13">
      <c r="A29" s="66">
        <v>24</v>
      </c>
      <c r="B29" s="22" t="s">
        <v>45</v>
      </c>
      <c r="C29">
        <v>23</v>
      </c>
      <c r="D29">
        <v>10</v>
      </c>
      <c r="E29">
        <v>16</v>
      </c>
      <c r="F29">
        <v>6</v>
      </c>
      <c r="G29">
        <v>27</v>
      </c>
      <c r="H29">
        <v>20</v>
      </c>
      <c r="I29">
        <v>6</v>
      </c>
      <c r="J29">
        <v>22</v>
      </c>
      <c r="K29">
        <v>5</v>
      </c>
      <c r="L29">
        <v>9</v>
      </c>
      <c r="M29">
        <v>5</v>
      </c>
    </row>
    <row r="30" spans="1:13">
      <c r="A30" s="66">
        <v>25</v>
      </c>
      <c r="B30" s="22" t="s">
        <v>46</v>
      </c>
      <c r="C30">
        <v>25</v>
      </c>
      <c r="D30">
        <v>8</v>
      </c>
      <c r="E30">
        <v>14</v>
      </c>
      <c r="F30">
        <v>0</v>
      </c>
      <c r="G30">
        <v>23</v>
      </c>
      <c r="H30">
        <v>15</v>
      </c>
      <c r="I30">
        <v>6</v>
      </c>
      <c r="J30">
        <v>18</v>
      </c>
      <c r="K30">
        <v>4</v>
      </c>
      <c r="L30">
        <v>9</v>
      </c>
      <c r="M30">
        <v>6</v>
      </c>
    </row>
    <row r="31" spans="1:13">
      <c r="A31" s="66">
        <v>26</v>
      </c>
      <c r="B31" s="28" t="s">
        <v>47</v>
      </c>
      <c r="C31">
        <v>22</v>
      </c>
      <c r="D31">
        <v>10</v>
      </c>
      <c r="E31">
        <v>11</v>
      </c>
      <c r="F31">
        <v>4</v>
      </c>
      <c r="G31">
        <v>24</v>
      </c>
      <c r="H31">
        <v>17</v>
      </c>
      <c r="I31">
        <v>6</v>
      </c>
      <c r="J31">
        <v>18</v>
      </c>
      <c r="K31">
        <v>5</v>
      </c>
      <c r="L31">
        <v>13</v>
      </c>
      <c r="M31">
        <v>4</v>
      </c>
    </row>
    <row r="32" ht="25.5" spans="1:13">
      <c r="A32" s="66">
        <v>27</v>
      </c>
      <c r="B32" s="19" t="s">
        <v>48</v>
      </c>
      <c r="C32">
        <v>23</v>
      </c>
      <c r="D32">
        <v>8</v>
      </c>
      <c r="E32">
        <v>13</v>
      </c>
      <c r="F32">
        <v>4</v>
      </c>
      <c r="G32">
        <v>18</v>
      </c>
      <c r="H32">
        <v>15</v>
      </c>
      <c r="I32">
        <v>6</v>
      </c>
      <c r="J32">
        <v>15</v>
      </c>
      <c r="K32">
        <v>5</v>
      </c>
      <c r="L32">
        <v>11</v>
      </c>
      <c r="M32">
        <v>3</v>
      </c>
    </row>
    <row r="33" spans="1:13">
      <c r="A33" s="66">
        <v>28</v>
      </c>
      <c r="B33" s="22" t="s">
        <v>49</v>
      </c>
      <c r="C33">
        <v>23</v>
      </c>
      <c r="D33">
        <v>10</v>
      </c>
      <c r="E33">
        <v>16</v>
      </c>
      <c r="F33">
        <v>6</v>
      </c>
      <c r="G33">
        <v>27</v>
      </c>
      <c r="H33">
        <v>20</v>
      </c>
      <c r="I33">
        <v>6</v>
      </c>
      <c r="J33">
        <v>22</v>
      </c>
      <c r="K33">
        <v>5</v>
      </c>
      <c r="L33">
        <v>10</v>
      </c>
      <c r="M33">
        <v>6</v>
      </c>
    </row>
    <row r="34" spans="1:13">
      <c r="A34" s="66">
        <v>29</v>
      </c>
      <c r="B34" s="22" t="s">
        <v>50</v>
      </c>
      <c r="C34">
        <v>25</v>
      </c>
      <c r="D34">
        <v>10</v>
      </c>
      <c r="E34">
        <v>16</v>
      </c>
      <c r="F34">
        <v>6</v>
      </c>
      <c r="G34">
        <v>27</v>
      </c>
      <c r="H34">
        <v>20</v>
      </c>
      <c r="I34">
        <v>6</v>
      </c>
      <c r="J34">
        <v>22</v>
      </c>
      <c r="K34">
        <v>5</v>
      </c>
      <c r="L34">
        <v>14</v>
      </c>
      <c r="M34">
        <v>6</v>
      </c>
    </row>
    <row r="35" ht="25.5" spans="1:13">
      <c r="A35" s="66">
        <v>30</v>
      </c>
      <c r="B35" s="29" t="s">
        <v>51</v>
      </c>
      <c r="C35">
        <v>26</v>
      </c>
      <c r="D35">
        <v>10</v>
      </c>
      <c r="E35">
        <v>16</v>
      </c>
      <c r="F35">
        <v>6</v>
      </c>
      <c r="G35">
        <v>27</v>
      </c>
      <c r="H35">
        <v>20</v>
      </c>
      <c r="I35">
        <v>6</v>
      </c>
      <c r="J35">
        <v>22</v>
      </c>
      <c r="K35">
        <v>5</v>
      </c>
      <c r="L35">
        <v>14</v>
      </c>
      <c r="M35">
        <v>6</v>
      </c>
    </row>
    <row r="36" spans="1:13">
      <c r="A36" s="66">
        <v>31</v>
      </c>
      <c r="B36" s="22" t="s">
        <v>52</v>
      </c>
      <c r="C36">
        <v>26</v>
      </c>
      <c r="D36">
        <v>10</v>
      </c>
      <c r="E36">
        <v>15</v>
      </c>
      <c r="F36">
        <v>6</v>
      </c>
      <c r="G36">
        <v>27</v>
      </c>
      <c r="H36">
        <v>20</v>
      </c>
      <c r="I36">
        <v>6</v>
      </c>
      <c r="J36">
        <v>22</v>
      </c>
      <c r="K36">
        <v>5</v>
      </c>
      <c r="L36">
        <v>14</v>
      </c>
      <c r="M36">
        <v>0</v>
      </c>
    </row>
    <row r="37" spans="1:13">
      <c r="A37" s="66">
        <v>32</v>
      </c>
      <c r="B37" s="22" t="s">
        <v>53</v>
      </c>
      <c r="C37">
        <v>0</v>
      </c>
      <c r="D37">
        <v>0</v>
      </c>
      <c r="E37">
        <v>0</v>
      </c>
      <c r="F37">
        <v>4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6</v>
      </c>
    </row>
    <row r="38" spans="1:13">
      <c r="A38" s="66">
        <v>33</v>
      </c>
      <c r="B38" s="22" t="s">
        <v>54</v>
      </c>
      <c r="C38">
        <v>26</v>
      </c>
      <c r="D38">
        <v>10</v>
      </c>
      <c r="E38">
        <v>16</v>
      </c>
      <c r="F38">
        <v>4</v>
      </c>
      <c r="G38">
        <v>27</v>
      </c>
      <c r="H38">
        <v>20</v>
      </c>
      <c r="I38">
        <v>6</v>
      </c>
      <c r="J38">
        <v>22</v>
      </c>
      <c r="K38">
        <v>5</v>
      </c>
      <c r="L38">
        <v>14</v>
      </c>
      <c r="M38">
        <v>6</v>
      </c>
    </row>
    <row r="39" spans="1:13">
      <c r="A39" s="66">
        <v>34</v>
      </c>
      <c r="B39" s="22" t="s">
        <v>55</v>
      </c>
      <c r="C39">
        <v>25</v>
      </c>
      <c r="D39">
        <v>10</v>
      </c>
      <c r="E39">
        <v>16</v>
      </c>
      <c r="F39">
        <v>6</v>
      </c>
      <c r="G39">
        <v>26</v>
      </c>
      <c r="H39">
        <v>20</v>
      </c>
      <c r="I39">
        <v>6</v>
      </c>
      <c r="J39">
        <v>22</v>
      </c>
      <c r="K39">
        <v>5</v>
      </c>
      <c r="L39">
        <v>14</v>
      </c>
      <c r="M39">
        <v>6</v>
      </c>
    </row>
    <row r="40" spans="1:13">
      <c r="A40" s="66">
        <v>35</v>
      </c>
      <c r="B40" s="22" t="s">
        <v>56</v>
      </c>
      <c r="C40">
        <v>25</v>
      </c>
      <c r="D40">
        <v>10</v>
      </c>
      <c r="E40">
        <v>13</v>
      </c>
      <c r="F40">
        <v>6</v>
      </c>
      <c r="G40">
        <v>27</v>
      </c>
      <c r="H40">
        <v>20</v>
      </c>
      <c r="I40">
        <v>6</v>
      </c>
      <c r="J40">
        <v>22</v>
      </c>
      <c r="K40">
        <v>5</v>
      </c>
      <c r="L40">
        <v>14</v>
      </c>
      <c r="M40">
        <v>6</v>
      </c>
    </row>
    <row r="41" spans="1:13">
      <c r="A41" s="66">
        <v>36</v>
      </c>
      <c r="B41" s="22" t="s">
        <v>57</v>
      </c>
      <c r="C41">
        <v>19</v>
      </c>
      <c r="D41">
        <v>8</v>
      </c>
      <c r="E41">
        <v>15</v>
      </c>
      <c r="F41">
        <v>6</v>
      </c>
      <c r="G41">
        <v>15</v>
      </c>
      <c r="H41">
        <v>20</v>
      </c>
      <c r="I41">
        <v>4</v>
      </c>
      <c r="J41">
        <v>14</v>
      </c>
      <c r="K41">
        <v>3</v>
      </c>
      <c r="L41">
        <v>7</v>
      </c>
      <c r="M41">
        <v>6</v>
      </c>
    </row>
    <row r="42" spans="1:13">
      <c r="A42" s="66">
        <v>37</v>
      </c>
      <c r="B42" s="22" t="s">
        <v>58</v>
      </c>
      <c r="C42">
        <v>26</v>
      </c>
      <c r="D42">
        <v>10</v>
      </c>
      <c r="E42">
        <v>16</v>
      </c>
      <c r="F42">
        <v>6</v>
      </c>
      <c r="G42">
        <v>27</v>
      </c>
      <c r="H42">
        <v>19</v>
      </c>
      <c r="I42">
        <v>6</v>
      </c>
      <c r="J42">
        <v>21</v>
      </c>
      <c r="K42">
        <v>5</v>
      </c>
      <c r="L42">
        <v>14</v>
      </c>
      <c r="M42">
        <v>6</v>
      </c>
    </row>
    <row r="43" spans="1:13">
      <c r="A43" s="66">
        <v>38</v>
      </c>
      <c r="B43" s="22" t="s">
        <v>59</v>
      </c>
      <c r="C43">
        <v>23</v>
      </c>
      <c r="D43">
        <v>10</v>
      </c>
      <c r="E43">
        <v>16</v>
      </c>
      <c r="F43">
        <v>6</v>
      </c>
      <c r="G43">
        <v>27</v>
      </c>
      <c r="H43">
        <v>20</v>
      </c>
      <c r="I43">
        <v>6</v>
      </c>
      <c r="J43">
        <v>22</v>
      </c>
      <c r="K43">
        <v>5</v>
      </c>
      <c r="L43">
        <v>9</v>
      </c>
      <c r="M43">
        <v>3</v>
      </c>
    </row>
    <row r="44" spans="1:13">
      <c r="A44" s="66">
        <v>39</v>
      </c>
      <c r="B44" s="22" t="s">
        <v>60</v>
      </c>
      <c r="C44">
        <v>15</v>
      </c>
      <c r="D44">
        <v>6</v>
      </c>
      <c r="E44">
        <v>9</v>
      </c>
      <c r="F44">
        <v>2</v>
      </c>
      <c r="G44">
        <v>8</v>
      </c>
      <c r="H44">
        <v>12</v>
      </c>
      <c r="I44">
        <v>4</v>
      </c>
      <c r="J44">
        <v>7</v>
      </c>
      <c r="K44">
        <v>2</v>
      </c>
      <c r="L44">
        <v>13</v>
      </c>
      <c r="M44">
        <v>4</v>
      </c>
    </row>
    <row r="45" ht="25.5" spans="1:13">
      <c r="A45" s="66">
        <v>40</v>
      </c>
      <c r="B45" s="19" t="s">
        <v>61</v>
      </c>
      <c r="C45">
        <v>26</v>
      </c>
      <c r="D45">
        <v>10</v>
      </c>
      <c r="E45">
        <v>16</v>
      </c>
      <c r="F45">
        <v>6</v>
      </c>
      <c r="G45">
        <v>27</v>
      </c>
      <c r="H45">
        <v>20</v>
      </c>
      <c r="I45">
        <v>6</v>
      </c>
      <c r="J45">
        <v>22</v>
      </c>
      <c r="K45">
        <v>5</v>
      </c>
      <c r="L45">
        <v>14</v>
      </c>
      <c r="M45">
        <v>6</v>
      </c>
    </row>
    <row r="46" spans="1:13">
      <c r="A46" s="66">
        <v>41</v>
      </c>
      <c r="B46" s="22" t="s">
        <v>62</v>
      </c>
      <c r="C46">
        <v>26</v>
      </c>
      <c r="D46">
        <v>6</v>
      </c>
      <c r="E46">
        <v>16</v>
      </c>
      <c r="F46">
        <v>6</v>
      </c>
      <c r="G46">
        <v>27</v>
      </c>
      <c r="H46">
        <v>19</v>
      </c>
      <c r="I46">
        <v>8</v>
      </c>
      <c r="J46">
        <v>22</v>
      </c>
      <c r="K46">
        <v>5</v>
      </c>
      <c r="L46">
        <v>13</v>
      </c>
      <c r="M46">
        <v>8</v>
      </c>
    </row>
    <row r="47" spans="1:13">
      <c r="A47" s="66">
        <v>42</v>
      </c>
      <c r="B47" s="22" t="s">
        <v>63</v>
      </c>
      <c r="C47">
        <v>26</v>
      </c>
      <c r="D47">
        <v>6</v>
      </c>
      <c r="E47">
        <v>16</v>
      </c>
      <c r="F47">
        <v>6</v>
      </c>
      <c r="G47">
        <v>27</v>
      </c>
      <c r="H47">
        <v>20</v>
      </c>
      <c r="I47">
        <v>8</v>
      </c>
      <c r="J47">
        <v>22</v>
      </c>
      <c r="K47">
        <v>5</v>
      </c>
      <c r="L47">
        <v>14</v>
      </c>
      <c r="M47">
        <v>9</v>
      </c>
    </row>
    <row r="48" spans="1:13">
      <c r="A48" s="66">
        <v>43</v>
      </c>
      <c r="B48" s="22" t="s">
        <v>64</v>
      </c>
      <c r="C48">
        <v>26</v>
      </c>
      <c r="D48">
        <v>6</v>
      </c>
      <c r="E48">
        <v>16</v>
      </c>
      <c r="F48">
        <v>6</v>
      </c>
      <c r="G48">
        <v>24</v>
      </c>
      <c r="H48">
        <v>18</v>
      </c>
      <c r="I48">
        <v>8</v>
      </c>
      <c r="J48">
        <v>22</v>
      </c>
      <c r="K48">
        <v>5</v>
      </c>
      <c r="L48">
        <v>14</v>
      </c>
      <c r="M48">
        <v>9</v>
      </c>
    </row>
    <row r="49" spans="1:13">
      <c r="A49" s="66">
        <v>44</v>
      </c>
      <c r="B49" s="22" t="s">
        <v>65</v>
      </c>
      <c r="C49">
        <v>26</v>
      </c>
      <c r="D49">
        <v>6</v>
      </c>
      <c r="E49">
        <v>16</v>
      </c>
      <c r="F49">
        <v>6</v>
      </c>
      <c r="G49">
        <v>25</v>
      </c>
      <c r="H49">
        <v>18</v>
      </c>
      <c r="I49">
        <v>8</v>
      </c>
      <c r="J49">
        <v>20</v>
      </c>
      <c r="K49">
        <v>4</v>
      </c>
      <c r="L49">
        <v>14</v>
      </c>
      <c r="M49">
        <v>9</v>
      </c>
    </row>
    <row r="50" spans="1:13">
      <c r="A50" s="66">
        <v>45</v>
      </c>
      <c r="B50" s="22" t="s">
        <v>66</v>
      </c>
      <c r="C50">
        <v>26</v>
      </c>
      <c r="D50">
        <v>6</v>
      </c>
      <c r="E50">
        <v>16</v>
      </c>
      <c r="F50">
        <v>6</v>
      </c>
      <c r="G50">
        <v>25</v>
      </c>
      <c r="H50">
        <v>20</v>
      </c>
      <c r="I50">
        <v>8</v>
      </c>
      <c r="J50">
        <v>22</v>
      </c>
      <c r="K50">
        <v>5</v>
      </c>
      <c r="L50">
        <v>14</v>
      </c>
      <c r="M50">
        <v>9</v>
      </c>
    </row>
    <row r="51" spans="1:13">
      <c r="A51" s="66">
        <v>46</v>
      </c>
      <c r="B51" s="22" t="s">
        <v>67</v>
      </c>
      <c r="C51">
        <v>24</v>
      </c>
      <c r="D51">
        <v>6</v>
      </c>
      <c r="E51">
        <v>13</v>
      </c>
      <c r="F51">
        <v>6</v>
      </c>
      <c r="G51">
        <v>23</v>
      </c>
      <c r="H51">
        <v>16</v>
      </c>
      <c r="I51">
        <v>8</v>
      </c>
      <c r="J51">
        <v>16</v>
      </c>
      <c r="K51">
        <v>3</v>
      </c>
      <c r="L51">
        <v>12</v>
      </c>
      <c r="M51">
        <v>8</v>
      </c>
    </row>
    <row r="52" spans="1:13">
      <c r="A52" s="66">
        <v>47</v>
      </c>
      <c r="B52" s="28" t="s">
        <v>68</v>
      </c>
      <c r="C52">
        <v>26</v>
      </c>
      <c r="D52">
        <v>6</v>
      </c>
      <c r="E52">
        <v>16</v>
      </c>
      <c r="F52">
        <v>6</v>
      </c>
      <c r="G52">
        <v>27</v>
      </c>
      <c r="H52">
        <v>20</v>
      </c>
      <c r="I52">
        <v>8</v>
      </c>
      <c r="J52">
        <v>22</v>
      </c>
      <c r="K52">
        <v>5</v>
      </c>
      <c r="L52">
        <v>14</v>
      </c>
      <c r="M52">
        <v>8</v>
      </c>
    </row>
    <row r="53" ht="25.5" spans="1:13">
      <c r="A53" s="66">
        <v>48</v>
      </c>
      <c r="B53" s="19" t="s">
        <v>69</v>
      </c>
      <c r="C53">
        <v>22</v>
      </c>
      <c r="D53">
        <v>4</v>
      </c>
      <c r="E53">
        <v>13</v>
      </c>
      <c r="F53">
        <v>6</v>
      </c>
      <c r="G53">
        <v>22</v>
      </c>
      <c r="H53">
        <v>17</v>
      </c>
      <c r="I53">
        <v>8</v>
      </c>
      <c r="J53">
        <v>18</v>
      </c>
      <c r="K53">
        <v>3</v>
      </c>
      <c r="L53">
        <v>10</v>
      </c>
      <c r="M53">
        <v>8</v>
      </c>
    </row>
    <row r="54" spans="1:13">
      <c r="A54" s="66">
        <v>49</v>
      </c>
      <c r="B54" s="22" t="s">
        <v>70</v>
      </c>
      <c r="C54">
        <v>26</v>
      </c>
      <c r="D54">
        <v>6</v>
      </c>
      <c r="E54">
        <v>15</v>
      </c>
      <c r="F54">
        <v>4</v>
      </c>
      <c r="G54">
        <v>27</v>
      </c>
      <c r="H54">
        <v>20</v>
      </c>
      <c r="I54">
        <v>8</v>
      </c>
      <c r="J54">
        <v>22</v>
      </c>
      <c r="K54">
        <v>5</v>
      </c>
      <c r="L54">
        <v>14</v>
      </c>
      <c r="M54">
        <v>9</v>
      </c>
    </row>
    <row r="55" spans="1:13">
      <c r="A55" s="66">
        <v>50</v>
      </c>
      <c r="B55" s="22" t="s">
        <v>71</v>
      </c>
      <c r="C55">
        <v>21</v>
      </c>
      <c r="D55">
        <v>6</v>
      </c>
      <c r="E55">
        <v>15</v>
      </c>
      <c r="F55">
        <v>6</v>
      </c>
      <c r="G55">
        <v>23</v>
      </c>
      <c r="H55">
        <v>20</v>
      </c>
      <c r="I55">
        <v>8</v>
      </c>
      <c r="J55">
        <v>21</v>
      </c>
      <c r="K55">
        <v>5</v>
      </c>
      <c r="L55">
        <v>10</v>
      </c>
      <c r="M55">
        <v>6</v>
      </c>
    </row>
    <row r="56" spans="1:13">
      <c r="A56" s="66">
        <v>51</v>
      </c>
      <c r="B56" s="22" t="s">
        <v>72</v>
      </c>
      <c r="C56">
        <v>25</v>
      </c>
      <c r="D56">
        <v>6</v>
      </c>
      <c r="E56">
        <v>16</v>
      </c>
      <c r="F56">
        <v>6</v>
      </c>
      <c r="G56">
        <v>27</v>
      </c>
      <c r="H56">
        <v>20</v>
      </c>
      <c r="I56">
        <v>8</v>
      </c>
      <c r="J56">
        <v>21</v>
      </c>
      <c r="K56">
        <v>5</v>
      </c>
      <c r="L56">
        <v>14</v>
      </c>
      <c r="M56">
        <v>9</v>
      </c>
    </row>
    <row r="57" spans="1:13">
      <c r="A57" s="66">
        <v>52</v>
      </c>
      <c r="B57" s="22" t="s">
        <v>73</v>
      </c>
      <c r="C57">
        <v>26</v>
      </c>
      <c r="D57">
        <v>6</v>
      </c>
      <c r="E57">
        <v>15</v>
      </c>
      <c r="F57">
        <v>6</v>
      </c>
      <c r="G57">
        <v>27</v>
      </c>
      <c r="H57">
        <v>20</v>
      </c>
      <c r="I57">
        <v>8</v>
      </c>
      <c r="J57">
        <v>19</v>
      </c>
      <c r="K57">
        <v>4</v>
      </c>
      <c r="L57">
        <v>14</v>
      </c>
      <c r="M57">
        <v>9</v>
      </c>
    </row>
    <row r="58" spans="1:13">
      <c r="A58" s="66">
        <v>53</v>
      </c>
      <c r="B58" s="22" t="s">
        <v>74</v>
      </c>
      <c r="C58">
        <v>4</v>
      </c>
      <c r="D58">
        <v>4</v>
      </c>
      <c r="E58">
        <v>2</v>
      </c>
      <c r="F58">
        <v>4</v>
      </c>
      <c r="G58">
        <v>7</v>
      </c>
      <c r="H58">
        <v>10</v>
      </c>
      <c r="I58">
        <v>0</v>
      </c>
      <c r="J58">
        <v>6</v>
      </c>
      <c r="K58">
        <v>2</v>
      </c>
      <c r="L58">
        <v>2</v>
      </c>
      <c r="M58">
        <v>3</v>
      </c>
    </row>
    <row r="59" spans="1:13">
      <c r="A59" s="66">
        <v>54</v>
      </c>
      <c r="B59" s="22" t="s">
        <v>75</v>
      </c>
      <c r="C59">
        <v>26</v>
      </c>
      <c r="D59">
        <v>6</v>
      </c>
      <c r="E59">
        <v>16</v>
      </c>
      <c r="F59">
        <v>2</v>
      </c>
      <c r="G59">
        <v>27</v>
      </c>
      <c r="H59">
        <v>20</v>
      </c>
      <c r="I59">
        <v>8</v>
      </c>
      <c r="J59">
        <v>22</v>
      </c>
      <c r="K59">
        <v>5</v>
      </c>
      <c r="L59">
        <v>14</v>
      </c>
      <c r="M59">
        <v>9</v>
      </c>
    </row>
    <row r="60" spans="1:13">
      <c r="A60" s="66">
        <v>55</v>
      </c>
      <c r="B60" s="22" t="s">
        <v>76</v>
      </c>
      <c r="C60">
        <v>21</v>
      </c>
      <c r="D60">
        <v>6</v>
      </c>
      <c r="E60">
        <v>14</v>
      </c>
      <c r="F60">
        <v>4</v>
      </c>
      <c r="G60">
        <v>22</v>
      </c>
      <c r="H60">
        <v>17</v>
      </c>
      <c r="I60">
        <v>8</v>
      </c>
      <c r="J60">
        <v>16</v>
      </c>
      <c r="K60">
        <v>4</v>
      </c>
      <c r="L60">
        <v>11</v>
      </c>
      <c r="M60">
        <v>6</v>
      </c>
    </row>
    <row r="61" spans="1:13">
      <c r="A61" s="66">
        <v>56</v>
      </c>
      <c r="B61" s="22" t="s">
        <v>77</v>
      </c>
      <c r="C61">
        <v>23</v>
      </c>
      <c r="D61">
        <v>6</v>
      </c>
      <c r="E61">
        <v>16</v>
      </c>
      <c r="F61">
        <v>6</v>
      </c>
      <c r="G61">
        <v>27</v>
      </c>
      <c r="H61">
        <v>20</v>
      </c>
      <c r="I61">
        <v>8</v>
      </c>
      <c r="J61">
        <v>22</v>
      </c>
      <c r="K61">
        <v>5</v>
      </c>
      <c r="L61">
        <v>11</v>
      </c>
      <c r="M61">
        <v>5</v>
      </c>
    </row>
    <row r="62" spans="1:13">
      <c r="A62" s="66">
        <v>57</v>
      </c>
      <c r="B62" s="22" t="s">
        <v>78</v>
      </c>
      <c r="C62">
        <v>20</v>
      </c>
      <c r="D62">
        <v>6</v>
      </c>
      <c r="E62">
        <v>14</v>
      </c>
      <c r="F62" s="47">
        <v>6</v>
      </c>
      <c r="G62">
        <v>25</v>
      </c>
      <c r="H62">
        <v>18</v>
      </c>
      <c r="I62">
        <v>4</v>
      </c>
      <c r="J62">
        <v>21</v>
      </c>
      <c r="K62">
        <v>5</v>
      </c>
      <c r="L62">
        <v>7</v>
      </c>
      <c r="M62">
        <v>6</v>
      </c>
    </row>
    <row r="63" spans="1:13">
      <c r="A63" s="66">
        <v>58</v>
      </c>
      <c r="B63" s="33" t="s">
        <v>79</v>
      </c>
      <c r="C63">
        <v>26</v>
      </c>
      <c r="D63">
        <v>6</v>
      </c>
      <c r="E63">
        <v>16</v>
      </c>
      <c r="F63" s="47">
        <v>6</v>
      </c>
      <c r="G63">
        <v>27</v>
      </c>
      <c r="H63">
        <v>20</v>
      </c>
      <c r="I63">
        <v>8</v>
      </c>
      <c r="J63">
        <v>22</v>
      </c>
      <c r="K63">
        <v>5</v>
      </c>
      <c r="L63">
        <v>14</v>
      </c>
      <c r="M63">
        <v>9</v>
      </c>
    </row>
  </sheetData>
  <mergeCells count="7">
    <mergeCell ref="A1:M1"/>
    <mergeCell ref="A2:M2"/>
    <mergeCell ref="C3:D3"/>
    <mergeCell ref="E3:F3"/>
    <mergeCell ref="H3:I3"/>
    <mergeCell ref="J3:K3"/>
    <mergeCell ref="L3:M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workbookViewId="0">
      <selection activeCell="H9" sqref="H9"/>
    </sheetView>
  </sheetViews>
  <sheetFormatPr defaultColWidth="9" defaultRowHeight="15"/>
  <cols>
    <col min="1" max="1" width="4.14285714285714" customWidth="1"/>
    <col min="2" max="2" width="27.4285714285714" customWidth="1"/>
    <col min="3" max="13" width="13.4285714285714" style="50" customWidth="1"/>
    <col min="14" max="16384" width="9.14285714285714"/>
  </cols>
  <sheetData>
    <row r="1" ht="23.25" spans="1:13">
      <c r="A1" s="57" t="s">
        <v>110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2"/>
    </row>
    <row r="2" ht="23.25" spans="1:13">
      <c r="A2" s="57" t="s">
        <v>158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2"/>
    </row>
    <row r="3" customHeight="1" spans="1:13">
      <c r="A3" s="59" t="s">
        <v>82</v>
      </c>
      <c r="B3" s="60" t="s">
        <v>3</v>
      </c>
      <c r="C3" s="8" t="s">
        <v>4</v>
      </c>
      <c r="D3" s="8"/>
      <c r="E3" s="8" t="s">
        <v>5</v>
      </c>
      <c r="F3" s="8"/>
      <c r="G3" s="8" t="s">
        <v>6</v>
      </c>
      <c r="H3" s="8" t="s">
        <v>7</v>
      </c>
      <c r="I3" s="8"/>
      <c r="J3" s="8" t="s">
        <v>8</v>
      </c>
      <c r="K3" s="8"/>
      <c r="L3" s="8" t="s">
        <v>9</v>
      </c>
      <c r="M3" s="8"/>
    </row>
    <row r="4" ht="72" spans="1:13">
      <c r="A4" s="61"/>
      <c r="B4" s="62"/>
      <c r="C4" s="63" t="s">
        <v>159</v>
      </c>
      <c r="D4" s="63" t="s">
        <v>160</v>
      </c>
      <c r="E4" s="63" t="s">
        <v>161</v>
      </c>
      <c r="F4" s="63" t="s">
        <v>162</v>
      </c>
      <c r="G4" s="63" t="s">
        <v>163</v>
      </c>
      <c r="H4" s="63" t="s">
        <v>164</v>
      </c>
      <c r="I4" s="63" t="s">
        <v>165</v>
      </c>
      <c r="J4" s="63" t="s">
        <v>166</v>
      </c>
      <c r="K4" s="63" t="s">
        <v>84</v>
      </c>
      <c r="L4" s="63" t="s">
        <v>167</v>
      </c>
      <c r="M4" s="63" t="s">
        <v>168</v>
      </c>
    </row>
    <row r="5" ht="24" spans="1:13">
      <c r="A5" s="64"/>
      <c r="B5" s="65"/>
      <c r="C5" s="63" t="s">
        <v>19</v>
      </c>
      <c r="D5" s="63" t="s">
        <v>19</v>
      </c>
      <c r="E5" s="63" t="s">
        <v>19</v>
      </c>
      <c r="F5" s="63" t="s">
        <v>19</v>
      </c>
      <c r="G5" s="63" t="s">
        <v>19</v>
      </c>
      <c r="H5" s="63" t="s">
        <v>19</v>
      </c>
      <c r="I5" s="63" t="s">
        <v>19</v>
      </c>
      <c r="J5" s="63" t="s">
        <v>19</v>
      </c>
      <c r="K5" s="63" t="s">
        <v>19</v>
      </c>
      <c r="L5" s="63" t="s">
        <v>19</v>
      </c>
      <c r="M5" s="63" t="s">
        <v>19</v>
      </c>
    </row>
    <row r="6" spans="1:13">
      <c r="A6" s="66">
        <v>1</v>
      </c>
      <c r="B6" s="67" t="s">
        <v>21</v>
      </c>
      <c r="C6" s="50">
        <v>15</v>
      </c>
      <c r="D6" s="50">
        <v>4</v>
      </c>
      <c r="E6" s="50">
        <v>8</v>
      </c>
      <c r="F6" s="50">
        <v>4</v>
      </c>
      <c r="G6" s="50">
        <v>20</v>
      </c>
      <c r="H6" s="50">
        <v>13</v>
      </c>
      <c r="I6" s="50">
        <v>6</v>
      </c>
      <c r="J6" s="50">
        <v>11</v>
      </c>
      <c r="K6" s="50">
        <v>3</v>
      </c>
      <c r="L6" s="50">
        <v>11</v>
      </c>
      <c r="M6" s="50">
        <v>3</v>
      </c>
    </row>
    <row r="7" ht="25.5" spans="1:13">
      <c r="A7" s="66">
        <v>2</v>
      </c>
      <c r="B7" s="68" t="s">
        <v>22</v>
      </c>
      <c r="C7" s="50">
        <v>21</v>
      </c>
      <c r="D7" s="50">
        <v>6</v>
      </c>
      <c r="E7" s="50">
        <v>9</v>
      </c>
      <c r="F7" s="50">
        <v>6</v>
      </c>
      <c r="G7" s="50">
        <v>22</v>
      </c>
      <c r="H7" s="50">
        <v>13</v>
      </c>
      <c r="I7" s="50">
        <v>6</v>
      </c>
      <c r="J7" s="50">
        <v>13</v>
      </c>
      <c r="K7" s="50">
        <v>2</v>
      </c>
      <c r="L7" s="50">
        <v>10</v>
      </c>
      <c r="M7" s="50">
        <v>3</v>
      </c>
    </row>
    <row r="8" spans="1:13">
      <c r="A8" s="66">
        <v>3</v>
      </c>
      <c r="B8" s="67" t="s">
        <v>23</v>
      </c>
      <c r="C8" s="50">
        <v>24</v>
      </c>
      <c r="D8" s="50">
        <v>6</v>
      </c>
      <c r="E8" s="50">
        <v>10</v>
      </c>
      <c r="F8" s="50">
        <v>6</v>
      </c>
      <c r="G8" s="50">
        <v>21</v>
      </c>
      <c r="H8" s="50">
        <v>15</v>
      </c>
      <c r="I8" s="50">
        <v>6</v>
      </c>
      <c r="J8" s="50">
        <v>15</v>
      </c>
      <c r="K8" s="50">
        <v>3</v>
      </c>
      <c r="L8" s="50">
        <v>13</v>
      </c>
      <c r="M8" s="50">
        <v>3</v>
      </c>
    </row>
    <row r="9" spans="1:13">
      <c r="A9" s="66">
        <v>4</v>
      </c>
      <c r="B9" s="67" t="s">
        <v>24</v>
      </c>
      <c r="C9" s="50">
        <v>22</v>
      </c>
      <c r="D9" s="50">
        <v>6</v>
      </c>
      <c r="E9" s="50">
        <v>10</v>
      </c>
      <c r="F9" s="50">
        <v>6</v>
      </c>
      <c r="G9" s="50">
        <v>20</v>
      </c>
      <c r="H9" s="50">
        <v>14</v>
      </c>
      <c r="I9" s="50">
        <v>6</v>
      </c>
      <c r="J9" s="50">
        <v>15</v>
      </c>
      <c r="K9" s="50">
        <v>3</v>
      </c>
      <c r="L9" s="50">
        <v>13</v>
      </c>
      <c r="M9" s="50">
        <v>3</v>
      </c>
    </row>
    <row r="10" spans="1:13">
      <c r="A10" s="66">
        <v>5</v>
      </c>
      <c r="B10" s="67" t="s">
        <v>25</v>
      </c>
      <c r="C10" s="50">
        <v>24</v>
      </c>
      <c r="D10" s="50">
        <v>6</v>
      </c>
      <c r="E10" s="50">
        <v>10</v>
      </c>
      <c r="F10" s="50">
        <v>6</v>
      </c>
      <c r="G10" s="50">
        <v>22</v>
      </c>
      <c r="H10" s="50">
        <v>15</v>
      </c>
      <c r="I10" s="50">
        <v>6</v>
      </c>
      <c r="J10" s="50">
        <v>15</v>
      </c>
      <c r="K10" s="50">
        <v>3</v>
      </c>
      <c r="L10" s="50">
        <v>13</v>
      </c>
      <c r="M10" s="50">
        <v>3</v>
      </c>
    </row>
    <row r="11" spans="1:13">
      <c r="A11" s="66">
        <v>6</v>
      </c>
      <c r="B11" s="67" t="s">
        <v>26</v>
      </c>
      <c r="C11" s="50">
        <v>23</v>
      </c>
      <c r="D11" s="50">
        <v>6</v>
      </c>
      <c r="E11" s="50">
        <v>9</v>
      </c>
      <c r="F11" s="50">
        <v>6</v>
      </c>
      <c r="G11" s="50">
        <v>21</v>
      </c>
      <c r="H11" s="50">
        <v>15</v>
      </c>
      <c r="I11" s="50">
        <v>6</v>
      </c>
      <c r="J11" s="50">
        <v>14</v>
      </c>
      <c r="K11" s="50" t="s">
        <v>27</v>
      </c>
      <c r="L11" s="50">
        <v>13</v>
      </c>
      <c r="M11" s="50">
        <v>3</v>
      </c>
    </row>
    <row r="12" spans="1:13">
      <c r="A12" s="66">
        <v>7</v>
      </c>
      <c r="B12" s="67" t="s">
        <v>28</v>
      </c>
      <c r="C12" s="50">
        <v>24</v>
      </c>
      <c r="D12" s="50">
        <v>6</v>
      </c>
      <c r="E12" s="50">
        <v>10</v>
      </c>
      <c r="F12" s="50">
        <v>6</v>
      </c>
      <c r="G12" s="50">
        <v>21</v>
      </c>
      <c r="H12" s="50">
        <v>14</v>
      </c>
      <c r="I12" s="50">
        <v>6</v>
      </c>
      <c r="J12" s="50">
        <v>13</v>
      </c>
      <c r="K12" s="50">
        <v>2</v>
      </c>
      <c r="L12" s="50">
        <v>13</v>
      </c>
      <c r="M12" s="50">
        <v>3</v>
      </c>
    </row>
    <row r="13" spans="1:13">
      <c r="A13" s="66">
        <v>8</v>
      </c>
      <c r="B13" s="67" t="s">
        <v>29</v>
      </c>
      <c r="C13" s="50">
        <v>24</v>
      </c>
      <c r="D13" s="50">
        <v>6</v>
      </c>
      <c r="E13" s="50">
        <v>10</v>
      </c>
      <c r="F13" s="50">
        <v>6</v>
      </c>
      <c r="G13" s="50">
        <v>22</v>
      </c>
      <c r="H13" s="50">
        <v>15</v>
      </c>
      <c r="I13" s="50">
        <v>6</v>
      </c>
      <c r="J13" s="50">
        <v>15</v>
      </c>
      <c r="K13" s="50">
        <v>3</v>
      </c>
      <c r="L13" s="50">
        <v>12</v>
      </c>
      <c r="M13" s="50">
        <v>3</v>
      </c>
    </row>
    <row r="14" spans="1:13">
      <c r="A14" s="66">
        <v>9</v>
      </c>
      <c r="B14" s="67" t="s">
        <v>30</v>
      </c>
      <c r="C14" s="50">
        <v>16</v>
      </c>
      <c r="D14" s="50">
        <v>6</v>
      </c>
      <c r="E14" s="50">
        <v>9</v>
      </c>
      <c r="F14" s="50">
        <v>6</v>
      </c>
      <c r="G14" s="50">
        <v>22</v>
      </c>
      <c r="H14" s="50">
        <v>15</v>
      </c>
      <c r="I14" s="50">
        <v>4</v>
      </c>
      <c r="J14" s="50">
        <v>12</v>
      </c>
      <c r="K14" s="50">
        <v>2</v>
      </c>
      <c r="L14" s="50">
        <v>12</v>
      </c>
      <c r="M14" s="50">
        <v>2</v>
      </c>
    </row>
    <row r="15" spans="1:13">
      <c r="A15" s="66">
        <v>10</v>
      </c>
      <c r="B15" s="67" t="s">
        <v>31</v>
      </c>
      <c r="C15" s="50">
        <v>23</v>
      </c>
      <c r="D15" s="50">
        <v>6</v>
      </c>
      <c r="E15" s="50">
        <v>9</v>
      </c>
      <c r="F15" s="50">
        <v>2</v>
      </c>
      <c r="G15" s="50">
        <v>16</v>
      </c>
      <c r="H15" s="50">
        <v>13</v>
      </c>
      <c r="I15" s="50">
        <v>6</v>
      </c>
      <c r="J15" s="50">
        <v>10</v>
      </c>
      <c r="K15" s="50">
        <v>3</v>
      </c>
      <c r="L15" s="50">
        <v>10</v>
      </c>
      <c r="M15" s="50">
        <v>3</v>
      </c>
    </row>
    <row r="16" spans="1:13">
      <c r="A16" s="66">
        <v>11</v>
      </c>
      <c r="B16" s="67" t="s">
        <v>32</v>
      </c>
      <c r="C16" s="50">
        <v>22</v>
      </c>
      <c r="D16" s="50">
        <v>6</v>
      </c>
      <c r="E16" s="50">
        <v>9</v>
      </c>
      <c r="F16" s="50">
        <v>6</v>
      </c>
      <c r="G16" s="50">
        <v>21</v>
      </c>
      <c r="H16" s="50">
        <v>12</v>
      </c>
      <c r="I16" s="50">
        <v>6</v>
      </c>
      <c r="J16" s="50">
        <v>13</v>
      </c>
      <c r="K16" s="50">
        <v>2</v>
      </c>
      <c r="L16" s="50">
        <v>12</v>
      </c>
      <c r="M16" s="50">
        <v>3</v>
      </c>
    </row>
    <row r="17" spans="1:13">
      <c r="A17" s="66">
        <v>12</v>
      </c>
      <c r="B17" s="67" t="s">
        <v>33</v>
      </c>
      <c r="C17" s="50">
        <v>20</v>
      </c>
      <c r="D17" s="50">
        <v>6</v>
      </c>
      <c r="E17" s="50">
        <v>9</v>
      </c>
      <c r="F17" s="50">
        <v>6</v>
      </c>
      <c r="G17" s="50">
        <v>20</v>
      </c>
      <c r="H17" s="50">
        <v>13</v>
      </c>
      <c r="I17" s="50">
        <v>6</v>
      </c>
      <c r="J17" s="50">
        <v>14</v>
      </c>
      <c r="K17" s="50">
        <v>2</v>
      </c>
      <c r="L17" s="50">
        <v>13</v>
      </c>
      <c r="M17" s="50">
        <v>3</v>
      </c>
    </row>
    <row r="18" spans="1:13">
      <c r="A18" s="66">
        <v>13</v>
      </c>
      <c r="B18" s="67" t="s">
        <v>34</v>
      </c>
      <c r="C18" s="50">
        <v>17</v>
      </c>
      <c r="D18" s="50">
        <v>6</v>
      </c>
      <c r="E18" s="50">
        <v>10</v>
      </c>
      <c r="F18" s="50">
        <v>6</v>
      </c>
      <c r="G18" s="50">
        <v>21</v>
      </c>
      <c r="H18" s="50">
        <v>13</v>
      </c>
      <c r="I18" s="50">
        <v>6</v>
      </c>
      <c r="J18" s="50">
        <v>11</v>
      </c>
      <c r="K18" s="50">
        <v>2</v>
      </c>
      <c r="L18" s="50">
        <v>12</v>
      </c>
      <c r="M18" s="50">
        <v>3</v>
      </c>
    </row>
    <row r="19" spans="1:13">
      <c r="A19" s="66">
        <v>14</v>
      </c>
      <c r="B19" s="67" t="s">
        <v>35</v>
      </c>
      <c r="C19" s="50">
        <v>20</v>
      </c>
      <c r="D19" s="50">
        <v>6</v>
      </c>
      <c r="E19" s="50">
        <v>7</v>
      </c>
      <c r="F19" s="50">
        <v>4</v>
      </c>
      <c r="G19" s="50">
        <v>18</v>
      </c>
      <c r="H19" s="50">
        <v>13</v>
      </c>
      <c r="I19" s="50">
        <v>6</v>
      </c>
      <c r="J19" s="50">
        <v>12</v>
      </c>
      <c r="K19" s="50">
        <v>3</v>
      </c>
      <c r="L19" s="50">
        <v>12</v>
      </c>
      <c r="M19" s="50">
        <v>3</v>
      </c>
    </row>
    <row r="20" spans="1:13">
      <c r="A20" s="66">
        <v>15</v>
      </c>
      <c r="B20" s="67" t="s">
        <v>36</v>
      </c>
      <c r="C20" s="50">
        <v>22</v>
      </c>
      <c r="D20" s="50">
        <v>6</v>
      </c>
      <c r="E20" s="50">
        <v>8</v>
      </c>
      <c r="F20" s="50">
        <v>6</v>
      </c>
      <c r="G20" s="50">
        <v>20</v>
      </c>
      <c r="H20" s="50">
        <v>13</v>
      </c>
      <c r="I20" s="50">
        <v>6</v>
      </c>
      <c r="J20" s="50">
        <v>14</v>
      </c>
      <c r="K20" s="50">
        <v>2</v>
      </c>
      <c r="L20" s="50">
        <v>13</v>
      </c>
      <c r="M20" s="50">
        <v>3</v>
      </c>
    </row>
    <row r="21" spans="1:13">
      <c r="A21" s="66">
        <v>16</v>
      </c>
      <c r="B21" s="67" t="s">
        <v>37</v>
      </c>
      <c r="C21" s="50">
        <v>22</v>
      </c>
      <c r="D21" s="50">
        <v>6</v>
      </c>
      <c r="E21" s="50">
        <v>9</v>
      </c>
      <c r="F21" s="50">
        <v>6</v>
      </c>
      <c r="G21" s="50">
        <v>20</v>
      </c>
      <c r="H21" s="50">
        <v>15</v>
      </c>
      <c r="I21" s="50">
        <v>6</v>
      </c>
      <c r="J21" s="50">
        <v>13</v>
      </c>
      <c r="K21" s="50">
        <v>3</v>
      </c>
      <c r="L21" s="50">
        <v>12</v>
      </c>
      <c r="M21" s="50">
        <v>3</v>
      </c>
    </row>
    <row r="22" spans="1:13">
      <c r="A22" s="66">
        <v>17</v>
      </c>
      <c r="B22" s="67" t="s">
        <v>38</v>
      </c>
      <c r="C22" s="50">
        <v>22</v>
      </c>
      <c r="D22" s="50">
        <v>6</v>
      </c>
      <c r="E22" s="50">
        <v>8</v>
      </c>
      <c r="F22" s="50">
        <v>6</v>
      </c>
      <c r="G22" s="50">
        <v>18</v>
      </c>
      <c r="H22" s="50">
        <v>14</v>
      </c>
      <c r="I22" s="50">
        <v>6</v>
      </c>
      <c r="J22" s="50">
        <v>12</v>
      </c>
      <c r="K22" s="50">
        <v>3</v>
      </c>
      <c r="L22" s="50">
        <v>12</v>
      </c>
      <c r="M22" s="50">
        <v>3</v>
      </c>
    </row>
    <row r="23" spans="1:13">
      <c r="A23" s="66">
        <v>18</v>
      </c>
      <c r="B23" s="67" t="s">
        <v>39</v>
      </c>
      <c r="C23" s="50">
        <v>20</v>
      </c>
      <c r="D23" s="50">
        <v>6</v>
      </c>
      <c r="E23" s="50">
        <v>10</v>
      </c>
      <c r="F23" s="50">
        <v>6</v>
      </c>
      <c r="G23" s="50">
        <v>22</v>
      </c>
      <c r="H23" s="50">
        <v>15</v>
      </c>
      <c r="I23" s="50">
        <v>6</v>
      </c>
      <c r="J23" s="50">
        <v>13</v>
      </c>
      <c r="K23" s="50">
        <v>3</v>
      </c>
      <c r="L23" s="50">
        <v>13</v>
      </c>
      <c r="M23" s="50">
        <v>3</v>
      </c>
    </row>
    <row r="24" spans="1:13">
      <c r="A24" s="66">
        <v>19</v>
      </c>
      <c r="B24" s="67" t="s">
        <v>40</v>
      </c>
      <c r="C24" s="50">
        <v>16</v>
      </c>
      <c r="D24" s="50">
        <v>4</v>
      </c>
      <c r="E24" s="50">
        <v>5</v>
      </c>
      <c r="F24" s="50">
        <v>6</v>
      </c>
      <c r="G24" s="50">
        <v>20</v>
      </c>
      <c r="H24" s="50">
        <v>13</v>
      </c>
      <c r="I24" s="50">
        <v>6</v>
      </c>
      <c r="J24" s="50">
        <v>11</v>
      </c>
      <c r="K24" s="50">
        <v>1</v>
      </c>
      <c r="L24" s="50">
        <v>11</v>
      </c>
      <c r="M24" s="50">
        <v>3</v>
      </c>
    </row>
    <row r="25" spans="1:13">
      <c r="A25" s="66">
        <v>20</v>
      </c>
      <c r="B25" s="67" t="s">
        <v>41</v>
      </c>
      <c r="C25" s="50">
        <v>10</v>
      </c>
      <c r="D25" s="50">
        <v>6</v>
      </c>
      <c r="E25" s="50">
        <v>8</v>
      </c>
      <c r="F25" s="50">
        <v>2</v>
      </c>
      <c r="G25" s="50">
        <v>16</v>
      </c>
      <c r="H25" s="50">
        <v>12</v>
      </c>
      <c r="I25" s="50">
        <v>6</v>
      </c>
      <c r="J25" s="50">
        <v>8</v>
      </c>
      <c r="K25" s="50">
        <v>2</v>
      </c>
      <c r="L25" s="50">
        <v>11</v>
      </c>
      <c r="M25" s="50">
        <v>3</v>
      </c>
    </row>
    <row r="26" spans="1:13">
      <c r="A26" s="66">
        <v>21</v>
      </c>
      <c r="B26" s="67" t="s">
        <v>42</v>
      </c>
      <c r="C26" s="50">
        <v>20</v>
      </c>
      <c r="D26" s="50">
        <v>6</v>
      </c>
      <c r="E26" s="50">
        <v>10</v>
      </c>
      <c r="F26" s="50">
        <v>6</v>
      </c>
      <c r="G26" s="50">
        <v>18</v>
      </c>
      <c r="H26" s="50">
        <v>14</v>
      </c>
      <c r="I26" s="50">
        <v>2</v>
      </c>
      <c r="J26" s="50">
        <v>13</v>
      </c>
      <c r="K26" s="50">
        <v>2</v>
      </c>
      <c r="L26" s="50">
        <v>11</v>
      </c>
      <c r="M26" s="50">
        <v>3</v>
      </c>
    </row>
    <row r="27" spans="1:13">
      <c r="A27" s="66">
        <v>22</v>
      </c>
      <c r="B27" s="67" t="s">
        <v>43</v>
      </c>
      <c r="C27" s="50">
        <v>21</v>
      </c>
      <c r="D27" s="50">
        <v>8</v>
      </c>
      <c r="E27" s="50">
        <v>9</v>
      </c>
      <c r="F27" s="50">
        <v>6</v>
      </c>
      <c r="G27" s="50">
        <v>20</v>
      </c>
      <c r="H27" s="50">
        <v>15</v>
      </c>
      <c r="I27" s="50">
        <v>2</v>
      </c>
      <c r="J27" s="50">
        <v>15</v>
      </c>
      <c r="K27" s="50">
        <v>3</v>
      </c>
      <c r="L27" s="50">
        <v>13</v>
      </c>
      <c r="M27" s="50">
        <v>4</v>
      </c>
    </row>
    <row r="28" spans="1:13">
      <c r="A28" s="66">
        <v>23</v>
      </c>
      <c r="B28" s="67" t="s">
        <v>44</v>
      </c>
      <c r="C28" s="50">
        <v>18</v>
      </c>
      <c r="D28" s="50">
        <v>2</v>
      </c>
      <c r="E28" s="50">
        <v>0</v>
      </c>
      <c r="F28" s="50">
        <v>2</v>
      </c>
      <c r="G28" s="50">
        <v>17</v>
      </c>
      <c r="H28" s="50">
        <v>9</v>
      </c>
      <c r="I28" s="50">
        <v>0</v>
      </c>
      <c r="J28" s="50">
        <v>7</v>
      </c>
      <c r="K28" s="50">
        <v>1</v>
      </c>
      <c r="L28" s="50">
        <v>8</v>
      </c>
      <c r="M28" s="50">
        <v>3</v>
      </c>
    </row>
    <row r="29" spans="1:13">
      <c r="A29" s="66">
        <v>24</v>
      </c>
      <c r="B29" s="67" t="s">
        <v>45</v>
      </c>
      <c r="C29" s="50">
        <v>22</v>
      </c>
      <c r="D29" s="50">
        <v>8</v>
      </c>
      <c r="E29" s="50">
        <v>10</v>
      </c>
      <c r="F29" s="50">
        <v>6</v>
      </c>
      <c r="G29" s="50">
        <v>20</v>
      </c>
      <c r="H29" s="50">
        <v>14</v>
      </c>
      <c r="I29" s="50">
        <v>2</v>
      </c>
      <c r="J29" s="50">
        <v>14</v>
      </c>
      <c r="K29" s="50">
        <v>3</v>
      </c>
      <c r="L29" s="50">
        <v>11</v>
      </c>
      <c r="M29" s="50">
        <v>4</v>
      </c>
    </row>
    <row r="30" spans="1:13">
      <c r="A30" s="66">
        <v>25</v>
      </c>
      <c r="B30" s="67" t="s">
        <v>46</v>
      </c>
      <c r="C30" s="50">
        <v>15</v>
      </c>
      <c r="D30" s="50">
        <v>6</v>
      </c>
      <c r="E30" s="50">
        <v>9</v>
      </c>
      <c r="F30" s="50">
        <v>6</v>
      </c>
      <c r="G30" s="50">
        <v>19</v>
      </c>
      <c r="H30" s="50">
        <v>11</v>
      </c>
      <c r="I30" s="50">
        <v>2</v>
      </c>
      <c r="J30" s="50">
        <v>14</v>
      </c>
      <c r="K30" s="50">
        <v>3</v>
      </c>
      <c r="L30" s="50">
        <v>8</v>
      </c>
      <c r="M30" s="50">
        <v>2</v>
      </c>
    </row>
    <row r="31" spans="1:13">
      <c r="A31" s="66">
        <v>26</v>
      </c>
      <c r="B31" s="69" t="s">
        <v>47</v>
      </c>
      <c r="C31" s="50">
        <v>18</v>
      </c>
      <c r="D31" s="50">
        <v>8</v>
      </c>
      <c r="E31" s="50">
        <v>8</v>
      </c>
      <c r="F31" s="50">
        <v>6</v>
      </c>
      <c r="G31" s="50">
        <v>19</v>
      </c>
      <c r="H31" s="50">
        <v>12</v>
      </c>
      <c r="I31" s="50">
        <v>2</v>
      </c>
      <c r="J31" s="50">
        <v>11</v>
      </c>
      <c r="K31" s="50">
        <v>2</v>
      </c>
      <c r="L31" s="50">
        <v>8</v>
      </c>
      <c r="M31" s="50">
        <v>4</v>
      </c>
    </row>
    <row r="32" ht="25.5" spans="1:13">
      <c r="A32" s="66">
        <v>27</v>
      </c>
      <c r="B32" s="68" t="s">
        <v>48</v>
      </c>
      <c r="C32" s="50">
        <v>19</v>
      </c>
      <c r="D32" s="50">
        <v>6</v>
      </c>
      <c r="E32" s="50">
        <v>8</v>
      </c>
      <c r="F32" s="50">
        <v>6</v>
      </c>
      <c r="G32" s="50">
        <v>20</v>
      </c>
      <c r="H32" s="50">
        <v>14</v>
      </c>
      <c r="I32" s="50">
        <v>2</v>
      </c>
      <c r="J32" s="50">
        <v>12</v>
      </c>
      <c r="K32" s="50">
        <v>2</v>
      </c>
      <c r="L32" s="50">
        <v>13</v>
      </c>
      <c r="M32" s="50">
        <v>4</v>
      </c>
    </row>
    <row r="33" spans="1:13">
      <c r="A33" s="66">
        <v>28</v>
      </c>
      <c r="B33" s="67" t="s">
        <v>49</v>
      </c>
      <c r="C33" s="50">
        <v>22</v>
      </c>
      <c r="D33" s="50">
        <v>6</v>
      </c>
      <c r="E33" s="50">
        <v>8</v>
      </c>
      <c r="F33" s="50">
        <v>4</v>
      </c>
      <c r="G33" s="50">
        <v>18</v>
      </c>
      <c r="H33" s="50">
        <v>14</v>
      </c>
      <c r="I33" s="50">
        <v>2</v>
      </c>
      <c r="J33" s="50">
        <v>12</v>
      </c>
      <c r="K33" s="50">
        <v>2</v>
      </c>
      <c r="L33" s="50">
        <v>13</v>
      </c>
      <c r="M33" s="50">
        <v>4</v>
      </c>
    </row>
    <row r="34" spans="1:13">
      <c r="A34" s="66">
        <v>29</v>
      </c>
      <c r="B34" s="67" t="s">
        <v>50</v>
      </c>
      <c r="C34" s="50">
        <v>22</v>
      </c>
      <c r="D34" s="50">
        <v>6</v>
      </c>
      <c r="E34" s="50">
        <v>8</v>
      </c>
      <c r="F34" s="50">
        <v>6</v>
      </c>
      <c r="G34" s="50">
        <v>17</v>
      </c>
      <c r="H34" s="50">
        <v>14</v>
      </c>
      <c r="I34" s="50">
        <v>2</v>
      </c>
      <c r="J34" s="50">
        <v>12</v>
      </c>
      <c r="K34" s="50">
        <v>2</v>
      </c>
      <c r="L34" s="50">
        <v>13</v>
      </c>
      <c r="M34" s="50">
        <v>4</v>
      </c>
    </row>
    <row r="35" ht="25.5" spans="1:13">
      <c r="A35" s="66">
        <v>30</v>
      </c>
      <c r="B35" s="70" t="s">
        <v>51</v>
      </c>
      <c r="C35" s="50">
        <v>19</v>
      </c>
      <c r="D35" s="50">
        <v>4</v>
      </c>
      <c r="E35" s="50">
        <v>6</v>
      </c>
      <c r="F35" s="50">
        <v>2</v>
      </c>
      <c r="G35" s="50">
        <v>14</v>
      </c>
      <c r="H35" s="50">
        <v>12</v>
      </c>
      <c r="I35" s="50">
        <v>2</v>
      </c>
      <c r="J35" s="50">
        <v>10</v>
      </c>
      <c r="K35" s="50">
        <v>1</v>
      </c>
      <c r="L35" s="50">
        <v>8</v>
      </c>
      <c r="M35" s="50">
        <v>3</v>
      </c>
    </row>
    <row r="36" spans="1:13">
      <c r="A36" s="66">
        <v>31</v>
      </c>
      <c r="B36" s="67" t="s">
        <v>52</v>
      </c>
      <c r="C36" s="50">
        <v>24</v>
      </c>
      <c r="D36" s="50">
        <v>8</v>
      </c>
      <c r="E36" s="50">
        <v>9</v>
      </c>
      <c r="F36" s="50">
        <v>6</v>
      </c>
      <c r="G36" s="50">
        <v>20</v>
      </c>
      <c r="H36" s="50">
        <v>15</v>
      </c>
      <c r="I36" s="50">
        <v>2</v>
      </c>
      <c r="J36" s="50">
        <v>15</v>
      </c>
      <c r="K36" s="50">
        <v>2</v>
      </c>
      <c r="L36" s="50">
        <v>11</v>
      </c>
      <c r="M36" s="50">
        <v>3</v>
      </c>
    </row>
    <row r="37" spans="1:13">
      <c r="A37" s="66">
        <v>32</v>
      </c>
      <c r="B37" s="67" t="s">
        <v>53</v>
      </c>
      <c r="C37" s="50">
        <v>8</v>
      </c>
      <c r="D37" s="50">
        <v>4</v>
      </c>
      <c r="E37" s="50">
        <v>1</v>
      </c>
      <c r="F37" s="50">
        <v>2</v>
      </c>
      <c r="G37" s="50">
        <v>7</v>
      </c>
      <c r="H37" s="50">
        <v>3</v>
      </c>
      <c r="I37" s="50">
        <v>0</v>
      </c>
      <c r="J37" s="50">
        <v>4</v>
      </c>
      <c r="K37" s="50">
        <v>3</v>
      </c>
      <c r="L37" s="50">
        <v>6</v>
      </c>
      <c r="M37" s="50">
        <v>2</v>
      </c>
    </row>
    <row r="38" spans="1:13">
      <c r="A38" s="66">
        <v>33</v>
      </c>
      <c r="B38" s="67" t="s">
        <v>54</v>
      </c>
      <c r="C38" s="50">
        <v>22</v>
      </c>
      <c r="D38" s="50">
        <v>6</v>
      </c>
      <c r="E38" s="50">
        <v>10</v>
      </c>
      <c r="F38" s="50">
        <v>6</v>
      </c>
      <c r="G38" s="50">
        <v>21</v>
      </c>
      <c r="H38" s="50">
        <v>13</v>
      </c>
      <c r="I38" s="50">
        <v>2</v>
      </c>
      <c r="J38" s="50">
        <v>14</v>
      </c>
      <c r="K38" s="50">
        <v>3</v>
      </c>
      <c r="L38" s="50">
        <v>12</v>
      </c>
      <c r="M38" s="50">
        <v>3</v>
      </c>
    </row>
    <row r="39" spans="1:13">
      <c r="A39" s="66">
        <v>34</v>
      </c>
      <c r="B39" s="67" t="s">
        <v>55</v>
      </c>
      <c r="C39" s="50">
        <v>21</v>
      </c>
      <c r="D39" s="50">
        <v>4</v>
      </c>
      <c r="E39" s="50">
        <v>8</v>
      </c>
      <c r="F39" s="50">
        <v>6</v>
      </c>
      <c r="G39" s="50">
        <v>14</v>
      </c>
      <c r="H39" s="50">
        <v>12</v>
      </c>
      <c r="I39" s="50">
        <v>2</v>
      </c>
      <c r="J39" s="50">
        <v>9</v>
      </c>
      <c r="K39" s="50">
        <v>2</v>
      </c>
      <c r="L39" s="50">
        <v>11</v>
      </c>
      <c r="M39" s="50">
        <v>3</v>
      </c>
    </row>
    <row r="40" spans="1:13">
      <c r="A40" s="66">
        <v>35</v>
      </c>
      <c r="B40" s="67" t="s">
        <v>56</v>
      </c>
      <c r="C40" s="50">
        <v>23</v>
      </c>
      <c r="D40" s="50">
        <v>8</v>
      </c>
      <c r="E40" s="50">
        <v>10</v>
      </c>
      <c r="F40" s="50">
        <v>6</v>
      </c>
      <c r="G40" s="50">
        <v>22</v>
      </c>
      <c r="H40" s="50">
        <v>15</v>
      </c>
      <c r="I40" s="50">
        <v>2</v>
      </c>
      <c r="J40" s="50">
        <v>15</v>
      </c>
      <c r="K40" s="50">
        <v>3</v>
      </c>
      <c r="L40" s="50">
        <v>13</v>
      </c>
      <c r="M40" s="50">
        <v>4</v>
      </c>
    </row>
    <row r="41" spans="1:13">
      <c r="A41" s="66">
        <v>36</v>
      </c>
      <c r="B41" s="67" t="s">
        <v>57</v>
      </c>
      <c r="C41" s="50">
        <v>15</v>
      </c>
      <c r="D41" s="50">
        <v>6</v>
      </c>
      <c r="E41" s="50">
        <v>8</v>
      </c>
      <c r="F41" s="50">
        <v>4</v>
      </c>
      <c r="G41" s="50">
        <v>20</v>
      </c>
      <c r="H41" s="50">
        <v>15</v>
      </c>
      <c r="I41" s="50">
        <v>2</v>
      </c>
      <c r="J41" s="50">
        <v>12</v>
      </c>
      <c r="K41" s="50">
        <v>3</v>
      </c>
      <c r="L41" s="50">
        <v>7</v>
      </c>
      <c r="M41" s="50">
        <v>2</v>
      </c>
    </row>
    <row r="42" spans="1:13">
      <c r="A42" s="66">
        <v>37</v>
      </c>
      <c r="B42" s="67" t="s">
        <v>58</v>
      </c>
      <c r="C42" s="50">
        <v>22</v>
      </c>
      <c r="D42" s="50">
        <v>6</v>
      </c>
      <c r="E42" s="50">
        <v>10</v>
      </c>
      <c r="F42" s="50">
        <v>6</v>
      </c>
      <c r="G42" s="50">
        <v>18</v>
      </c>
      <c r="H42" s="50">
        <v>14</v>
      </c>
      <c r="I42" s="50">
        <v>2</v>
      </c>
      <c r="J42" s="50">
        <v>13</v>
      </c>
      <c r="K42" s="50">
        <v>3</v>
      </c>
      <c r="L42" s="50">
        <v>12</v>
      </c>
      <c r="M42" s="50">
        <v>3</v>
      </c>
    </row>
    <row r="43" spans="1:13">
      <c r="A43" s="66">
        <v>38</v>
      </c>
      <c r="B43" s="67" t="s">
        <v>59</v>
      </c>
      <c r="C43" s="50">
        <v>23</v>
      </c>
      <c r="D43" s="50">
        <v>8</v>
      </c>
      <c r="E43" s="50">
        <v>10</v>
      </c>
      <c r="F43" s="50">
        <v>6</v>
      </c>
      <c r="G43" s="50">
        <v>22</v>
      </c>
      <c r="H43" s="50">
        <v>15</v>
      </c>
      <c r="I43" s="50">
        <v>2</v>
      </c>
      <c r="J43" s="50">
        <v>15</v>
      </c>
      <c r="K43" s="50">
        <v>3</v>
      </c>
      <c r="L43" s="50">
        <v>13</v>
      </c>
      <c r="M43" s="50">
        <v>4</v>
      </c>
    </row>
    <row r="44" spans="1:13">
      <c r="A44" s="66">
        <v>39</v>
      </c>
      <c r="B44" s="67" t="s">
        <v>60</v>
      </c>
      <c r="C44" s="50">
        <v>19</v>
      </c>
      <c r="D44" s="50">
        <v>8</v>
      </c>
      <c r="E44" s="50">
        <v>8</v>
      </c>
      <c r="F44" s="50">
        <v>4</v>
      </c>
      <c r="G44" s="50">
        <v>21</v>
      </c>
      <c r="H44" s="50">
        <v>15</v>
      </c>
      <c r="I44" s="50">
        <v>0</v>
      </c>
      <c r="J44" s="50">
        <v>13</v>
      </c>
      <c r="K44" s="50">
        <v>2</v>
      </c>
      <c r="L44" s="50">
        <v>10</v>
      </c>
      <c r="M44" s="50">
        <v>4</v>
      </c>
    </row>
    <row r="45" ht="25.5" spans="1:13">
      <c r="A45" s="66">
        <v>40</v>
      </c>
      <c r="B45" s="68" t="s">
        <v>61</v>
      </c>
      <c r="C45" s="50">
        <v>17</v>
      </c>
      <c r="D45" s="50">
        <v>6</v>
      </c>
      <c r="E45" s="50">
        <v>7</v>
      </c>
      <c r="F45" s="50">
        <v>4</v>
      </c>
      <c r="G45" s="50">
        <v>15</v>
      </c>
      <c r="H45" s="50">
        <v>10</v>
      </c>
      <c r="I45" s="50">
        <v>0</v>
      </c>
      <c r="J45" s="50">
        <v>12</v>
      </c>
      <c r="K45" s="50">
        <v>2</v>
      </c>
      <c r="L45" s="50">
        <v>8</v>
      </c>
      <c r="M45" s="50">
        <v>2</v>
      </c>
    </row>
    <row r="46" spans="1:13">
      <c r="A46" s="66">
        <v>41</v>
      </c>
      <c r="B46" s="67" t="s">
        <v>62</v>
      </c>
      <c r="C46" s="50">
        <v>20</v>
      </c>
      <c r="D46" s="50">
        <v>6</v>
      </c>
      <c r="E46" s="50">
        <v>9</v>
      </c>
      <c r="F46" s="50">
        <v>6</v>
      </c>
      <c r="G46" s="50">
        <v>20</v>
      </c>
      <c r="H46" s="50">
        <v>13</v>
      </c>
      <c r="I46" s="50">
        <v>4</v>
      </c>
      <c r="J46" s="50">
        <v>14</v>
      </c>
      <c r="K46" s="50">
        <v>2</v>
      </c>
      <c r="L46" s="50">
        <v>13</v>
      </c>
      <c r="M46" s="50">
        <v>4</v>
      </c>
    </row>
    <row r="47" spans="1:13">
      <c r="A47" s="66">
        <v>42</v>
      </c>
      <c r="B47" s="67" t="s">
        <v>63</v>
      </c>
      <c r="C47" s="50">
        <v>24</v>
      </c>
      <c r="D47" s="50">
        <v>6</v>
      </c>
      <c r="E47" s="50">
        <v>10</v>
      </c>
      <c r="F47" s="50">
        <v>6</v>
      </c>
      <c r="G47" s="50">
        <v>22</v>
      </c>
      <c r="H47" s="50">
        <v>15</v>
      </c>
      <c r="I47" s="50">
        <v>6</v>
      </c>
      <c r="J47" s="50">
        <v>15</v>
      </c>
      <c r="K47" s="50">
        <v>3</v>
      </c>
      <c r="L47" s="50">
        <v>13</v>
      </c>
      <c r="M47" s="50">
        <v>5</v>
      </c>
    </row>
    <row r="48" spans="1:13">
      <c r="A48" s="66">
        <v>43</v>
      </c>
      <c r="B48" s="67" t="s">
        <v>64</v>
      </c>
      <c r="C48" s="50">
        <v>24</v>
      </c>
      <c r="D48" s="50">
        <v>6</v>
      </c>
      <c r="E48" s="50">
        <v>9</v>
      </c>
      <c r="F48" s="50">
        <v>6</v>
      </c>
      <c r="G48" s="50">
        <v>22</v>
      </c>
      <c r="H48" s="50">
        <v>14</v>
      </c>
      <c r="I48" s="50">
        <v>6</v>
      </c>
      <c r="J48" s="50">
        <v>14</v>
      </c>
      <c r="K48" s="50">
        <v>2</v>
      </c>
      <c r="L48" s="50">
        <v>13</v>
      </c>
      <c r="M48" s="50">
        <v>5</v>
      </c>
    </row>
    <row r="49" spans="1:13">
      <c r="A49" s="66">
        <v>44</v>
      </c>
      <c r="B49" s="67" t="s">
        <v>65</v>
      </c>
      <c r="C49" s="50">
        <v>21</v>
      </c>
      <c r="D49" s="50">
        <v>6</v>
      </c>
      <c r="E49" s="50">
        <v>8</v>
      </c>
      <c r="F49" s="50">
        <v>6</v>
      </c>
      <c r="G49" s="50">
        <v>19</v>
      </c>
      <c r="H49" s="50">
        <v>14</v>
      </c>
      <c r="I49" s="50">
        <v>6</v>
      </c>
      <c r="J49" s="50">
        <v>13</v>
      </c>
      <c r="K49" s="50">
        <v>3</v>
      </c>
      <c r="L49" s="50">
        <v>12</v>
      </c>
      <c r="M49" s="50">
        <v>4</v>
      </c>
    </row>
    <row r="50" spans="1:13">
      <c r="A50" s="66">
        <v>45</v>
      </c>
      <c r="B50" s="67" t="s">
        <v>66</v>
      </c>
      <c r="C50" s="50">
        <v>19</v>
      </c>
      <c r="D50" s="50">
        <v>6</v>
      </c>
      <c r="E50" s="50">
        <v>10</v>
      </c>
      <c r="F50" s="50">
        <v>6</v>
      </c>
      <c r="G50" s="50">
        <v>19</v>
      </c>
      <c r="H50" s="50">
        <v>14</v>
      </c>
      <c r="I50" s="50">
        <v>6</v>
      </c>
      <c r="J50" s="50">
        <v>13</v>
      </c>
      <c r="K50" s="50">
        <v>3</v>
      </c>
      <c r="L50" s="50">
        <v>13</v>
      </c>
      <c r="M50" s="50">
        <v>4</v>
      </c>
    </row>
    <row r="51" spans="1:13">
      <c r="A51" s="66">
        <v>46</v>
      </c>
      <c r="B51" s="67" t="s">
        <v>67</v>
      </c>
      <c r="C51" s="50">
        <v>19</v>
      </c>
      <c r="D51" s="50">
        <v>6</v>
      </c>
      <c r="E51" s="50">
        <v>9</v>
      </c>
      <c r="F51" s="50">
        <v>6</v>
      </c>
      <c r="G51" s="50">
        <v>18</v>
      </c>
      <c r="H51" s="50">
        <v>12</v>
      </c>
      <c r="I51" s="50">
        <v>6</v>
      </c>
      <c r="J51" s="50">
        <v>12</v>
      </c>
      <c r="K51" s="50">
        <v>1</v>
      </c>
      <c r="L51" s="50">
        <v>12</v>
      </c>
      <c r="M51" s="50">
        <v>4</v>
      </c>
    </row>
    <row r="52" spans="1:13">
      <c r="A52" s="66">
        <v>47</v>
      </c>
      <c r="B52" s="69" t="s">
        <v>68</v>
      </c>
      <c r="C52" s="50">
        <v>24</v>
      </c>
      <c r="D52" s="50">
        <v>6</v>
      </c>
      <c r="E52" s="50">
        <v>10</v>
      </c>
      <c r="F52" s="50">
        <v>6</v>
      </c>
      <c r="G52" s="50">
        <v>22</v>
      </c>
      <c r="H52" s="50">
        <v>15</v>
      </c>
      <c r="I52" s="50">
        <v>6</v>
      </c>
      <c r="J52" s="50">
        <v>14</v>
      </c>
      <c r="K52" s="50">
        <v>3</v>
      </c>
      <c r="L52" s="50">
        <v>13</v>
      </c>
      <c r="M52" s="50">
        <v>5</v>
      </c>
    </row>
    <row r="53" ht="25.5" spans="1:13">
      <c r="A53" s="66">
        <v>48</v>
      </c>
      <c r="B53" s="68" t="s">
        <v>69</v>
      </c>
      <c r="C53" s="50">
        <v>19</v>
      </c>
      <c r="D53" s="50">
        <v>6</v>
      </c>
      <c r="E53" s="50">
        <v>6</v>
      </c>
      <c r="F53" s="50">
        <v>4</v>
      </c>
      <c r="G53" s="50">
        <v>17</v>
      </c>
      <c r="H53" s="50">
        <v>7</v>
      </c>
      <c r="I53" s="50">
        <v>4</v>
      </c>
      <c r="J53" s="50">
        <v>11</v>
      </c>
      <c r="K53" s="50">
        <v>1</v>
      </c>
      <c r="L53" s="50">
        <v>9</v>
      </c>
      <c r="M53" s="50">
        <v>3</v>
      </c>
    </row>
    <row r="54" spans="1:13">
      <c r="A54" s="66">
        <v>49</v>
      </c>
      <c r="B54" s="67" t="s">
        <v>70</v>
      </c>
      <c r="C54" s="50">
        <v>23</v>
      </c>
      <c r="D54" s="50">
        <v>6</v>
      </c>
      <c r="E54" s="50">
        <v>10</v>
      </c>
      <c r="F54" s="50">
        <v>6</v>
      </c>
      <c r="G54" s="50">
        <v>22</v>
      </c>
      <c r="H54" s="50">
        <v>15</v>
      </c>
      <c r="I54" s="50">
        <v>6</v>
      </c>
      <c r="J54" s="50">
        <v>14</v>
      </c>
      <c r="K54" s="50">
        <v>2</v>
      </c>
      <c r="L54" s="50">
        <v>13</v>
      </c>
      <c r="M54" s="50">
        <v>5</v>
      </c>
    </row>
    <row r="55" spans="1:13">
      <c r="A55" s="66">
        <v>50</v>
      </c>
      <c r="B55" s="67" t="s">
        <v>71</v>
      </c>
      <c r="C55" s="50">
        <v>20</v>
      </c>
      <c r="D55" s="50">
        <v>6</v>
      </c>
      <c r="E55" s="50">
        <v>9</v>
      </c>
      <c r="F55" s="50">
        <v>6</v>
      </c>
      <c r="G55" s="50">
        <v>14</v>
      </c>
      <c r="H55" s="50">
        <v>12</v>
      </c>
      <c r="I55" s="50">
        <v>6</v>
      </c>
      <c r="J55" s="50">
        <v>11</v>
      </c>
      <c r="K55" s="50">
        <v>2</v>
      </c>
      <c r="L55" s="50">
        <v>11</v>
      </c>
      <c r="M55" s="50">
        <v>4</v>
      </c>
    </row>
    <row r="56" spans="1:13">
      <c r="A56" s="66">
        <v>51</v>
      </c>
      <c r="B56" s="67" t="s">
        <v>72</v>
      </c>
      <c r="C56" s="50">
        <v>18</v>
      </c>
      <c r="D56" s="50">
        <v>6</v>
      </c>
      <c r="E56" s="50">
        <v>10</v>
      </c>
      <c r="F56" s="50">
        <v>6</v>
      </c>
      <c r="G56" s="50">
        <v>20</v>
      </c>
      <c r="H56" s="50">
        <v>14</v>
      </c>
      <c r="I56" s="50">
        <v>6</v>
      </c>
      <c r="J56" s="50">
        <v>13</v>
      </c>
      <c r="K56" s="50">
        <v>3</v>
      </c>
      <c r="L56" s="50">
        <v>11</v>
      </c>
      <c r="M56" s="50">
        <v>5</v>
      </c>
    </row>
    <row r="57" spans="1:13">
      <c r="A57" s="66">
        <v>52</v>
      </c>
      <c r="B57" s="67" t="s">
        <v>73</v>
      </c>
      <c r="C57" s="50">
        <v>22</v>
      </c>
      <c r="D57" s="50">
        <v>6</v>
      </c>
      <c r="E57" s="50">
        <v>7</v>
      </c>
      <c r="F57" s="50">
        <v>6</v>
      </c>
      <c r="G57" s="50">
        <v>20</v>
      </c>
      <c r="H57" s="50">
        <v>13</v>
      </c>
      <c r="I57" s="50">
        <v>6</v>
      </c>
      <c r="J57" s="50">
        <v>13</v>
      </c>
      <c r="K57" s="50">
        <v>1</v>
      </c>
      <c r="L57" s="50">
        <v>12</v>
      </c>
      <c r="M57" s="50">
        <v>5</v>
      </c>
    </row>
    <row r="58" spans="1:13">
      <c r="A58" s="66">
        <v>53</v>
      </c>
      <c r="B58" s="67" t="s">
        <v>74</v>
      </c>
      <c r="C58" s="50">
        <v>22</v>
      </c>
      <c r="D58" s="50">
        <v>6</v>
      </c>
      <c r="E58" s="50">
        <v>5</v>
      </c>
      <c r="F58" s="50">
        <v>0</v>
      </c>
      <c r="G58" s="50">
        <v>19</v>
      </c>
      <c r="H58" s="50">
        <v>13</v>
      </c>
      <c r="I58" s="50">
        <v>6</v>
      </c>
      <c r="J58" s="50">
        <v>11</v>
      </c>
      <c r="K58" s="50">
        <v>2</v>
      </c>
      <c r="L58" s="50">
        <v>10</v>
      </c>
      <c r="M58" s="50">
        <v>5</v>
      </c>
    </row>
    <row r="59" spans="1:13">
      <c r="A59" s="66">
        <v>54</v>
      </c>
      <c r="B59" s="67" t="s">
        <v>75</v>
      </c>
      <c r="C59" s="50">
        <v>24</v>
      </c>
      <c r="D59" s="50">
        <v>6</v>
      </c>
      <c r="E59" s="50">
        <v>10</v>
      </c>
      <c r="F59" s="50">
        <v>6</v>
      </c>
      <c r="G59" s="50">
        <v>20</v>
      </c>
      <c r="H59" s="50">
        <v>15</v>
      </c>
      <c r="I59" s="50">
        <v>4</v>
      </c>
      <c r="J59" s="50">
        <v>15</v>
      </c>
      <c r="K59" s="50">
        <v>3</v>
      </c>
      <c r="L59" s="50">
        <v>12</v>
      </c>
      <c r="M59" s="50">
        <v>5</v>
      </c>
    </row>
    <row r="60" spans="1:13">
      <c r="A60" s="66">
        <v>55</v>
      </c>
      <c r="B60" s="67" t="s">
        <v>76</v>
      </c>
      <c r="C60" s="50">
        <v>23</v>
      </c>
      <c r="D60" s="50">
        <v>6</v>
      </c>
      <c r="E60" s="50">
        <v>10</v>
      </c>
      <c r="F60" s="50">
        <v>6</v>
      </c>
      <c r="G60" s="50">
        <v>22</v>
      </c>
      <c r="H60" s="50">
        <v>15</v>
      </c>
      <c r="I60" s="50">
        <v>6</v>
      </c>
      <c r="J60" s="50">
        <v>14</v>
      </c>
      <c r="K60" s="50">
        <v>3</v>
      </c>
      <c r="L60" s="50">
        <v>13</v>
      </c>
      <c r="M60" s="50">
        <v>5</v>
      </c>
    </row>
    <row r="61" spans="1:13">
      <c r="A61" s="66">
        <v>56</v>
      </c>
      <c r="B61" s="67" t="s">
        <v>77</v>
      </c>
      <c r="C61" s="50">
        <v>24</v>
      </c>
      <c r="D61" s="50">
        <v>6</v>
      </c>
      <c r="E61" s="50">
        <v>10</v>
      </c>
      <c r="F61" s="50">
        <v>6</v>
      </c>
      <c r="G61" s="50">
        <v>22</v>
      </c>
      <c r="H61" s="50">
        <v>14</v>
      </c>
      <c r="I61" s="50">
        <v>6</v>
      </c>
      <c r="J61" s="50">
        <v>15</v>
      </c>
      <c r="K61" s="50">
        <v>3</v>
      </c>
      <c r="L61" s="50">
        <v>12</v>
      </c>
      <c r="M61" s="50">
        <v>5</v>
      </c>
    </row>
    <row r="62" spans="1:13">
      <c r="A62" s="66">
        <v>57</v>
      </c>
      <c r="B62" s="67" t="s">
        <v>78</v>
      </c>
      <c r="C62" s="50">
        <v>12</v>
      </c>
      <c r="D62" s="50">
        <v>6</v>
      </c>
      <c r="E62" s="50">
        <v>8</v>
      </c>
      <c r="F62" s="50">
        <v>6</v>
      </c>
      <c r="G62" s="50">
        <v>19</v>
      </c>
      <c r="H62" s="50">
        <v>14</v>
      </c>
      <c r="I62" s="50">
        <v>6</v>
      </c>
      <c r="J62" s="50">
        <v>11</v>
      </c>
      <c r="K62" s="50">
        <v>3</v>
      </c>
      <c r="L62" s="50">
        <v>10</v>
      </c>
      <c r="M62" s="50">
        <v>4</v>
      </c>
    </row>
    <row r="63" spans="1:13">
      <c r="A63" s="66">
        <v>58</v>
      </c>
      <c r="B63" s="71" t="s">
        <v>79</v>
      </c>
      <c r="C63" s="50">
        <v>22</v>
      </c>
      <c r="D63" s="50">
        <v>4</v>
      </c>
      <c r="E63" s="50">
        <v>10</v>
      </c>
      <c r="F63" s="50">
        <v>6</v>
      </c>
      <c r="G63" s="50">
        <v>20</v>
      </c>
      <c r="H63" s="50">
        <v>14</v>
      </c>
      <c r="I63" s="50">
        <v>6</v>
      </c>
      <c r="J63" s="50">
        <v>14</v>
      </c>
      <c r="K63" s="50">
        <v>3</v>
      </c>
      <c r="L63" s="50">
        <v>8</v>
      </c>
      <c r="M63" s="50">
        <v>5</v>
      </c>
    </row>
  </sheetData>
  <mergeCells count="9">
    <mergeCell ref="A1:M1"/>
    <mergeCell ref="A2:M2"/>
    <mergeCell ref="C3:D3"/>
    <mergeCell ref="E3:F3"/>
    <mergeCell ref="H3:I3"/>
    <mergeCell ref="J3:K3"/>
    <mergeCell ref="L3:M3"/>
    <mergeCell ref="A3:A5"/>
    <mergeCell ref="B3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OCT-23</vt:lpstr>
      <vt:lpstr>Nov-23</vt:lpstr>
      <vt:lpstr>DEC-2023</vt:lpstr>
      <vt:lpstr>JAN-2024</vt:lpstr>
      <vt:lpstr>OCT23-FEB24</vt:lpstr>
      <vt:lpstr>OCT23 TO APR24</vt:lpstr>
      <vt:lpstr>OCT23 TO JUNE24</vt:lpstr>
      <vt:lpstr>JULY2024</vt:lpstr>
      <vt:lpstr>AUG2024</vt:lpstr>
      <vt:lpstr>OCT2023 TO AUG2024</vt:lpstr>
      <vt:lpstr>SPT</vt:lpstr>
      <vt:lpstr>OCT</vt:lpstr>
      <vt:lpstr>NOV24</vt:lpstr>
      <vt:lpstr>OCT23-NOV24</vt:lpstr>
      <vt:lpstr>DEC</vt:lpstr>
      <vt:lpstr>OCT23-DEC24</vt:lpstr>
      <vt:lpstr>Sheet1</vt:lpstr>
      <vt:lpstr>JAN2025</vt:lpstr>
      <vt:lpstr>CALCULATION</vt:lpstr>
      <vt:lpstr>OCT23-JAN2025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Sharada Ayurveda Medical Colle</cp:lastModifiedBy>
  <dcterms:created xsi:type="dcterms:W3CDTF">2006-09-16T00:00:00Z</dcterms:created>
  <dcterms:modified xsi:type="dcterms:W3CDTF">2025-01-18T09:21:41Z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F131DDE03DCE485DB48001683E4BB2FE_12</vt:lpwstr>
  </property>
  <property fmtid="{D5CDD505-2E9C-101B-9397-08002B2CF9AE}" pid="3" name="KSOProductBuildVer">
    <vt:lpwstr>1033-12.2.0.19805</vt:lpwstr>
  </property>
</Properties>
</file>