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RESUME\student folder\Dheeraj\attn website\"/>
    </mc:Choice>
  </mc:AlternateContent>
  <xr:revisionPtr revIDLastSave="0" documentId="13_ncr:1_{2A49D49B-DB1F-4F28-8852-3B3309DFCEED}" xr6:coauthVersionLast="47" xr6:coauthVersionMax="47" xr10:uidLastSave="{00000000-0000-0000-0000-000000000000}"/>
  <bookViews>
    <workbookView xWindow="-120" yWindow="-120" windowWidth="20730" windowHeight="11160" firstSheet="9" activeTab="14" xr2:uid="{00000000-000D-0000-FFFF-FFFF00000000}"/>
  </bookViews>
  <sheets>
    <sheet name="MAY-AUG" sheetId="1" r:id="rId1"/>
    <sheet name="Sheet1" sheetId="5" r:id="rId2"/>
    <sheet name="SEP" sheetId="2" r:id="rId3"/>
    <sheet name="OCT" sheetId="3" r:id="rId4"/>
    <sheet name="MAY-OCT" sheetId="4" r:id="rId5"/>
    <sheet name="C novdec" sheetId="14" r:id="rId6"/>
    <sheet name="NOV" sheetId="8" r:id="rId7"/>
    <sheet name="DEC24" sheetId="10" r:id="rId8"/>
    <sheet name="Sheet5" sheetId="19" r:id="rId9"/>
    <sheet name="MAY2024-DEC2024" sheetId="9" r:id="rId10"/>
    <sheet name="C" sheetId="16" r:id="rId11"/>
    <sheet name="JAN25" sheetId="15" r:id="rId12"/>
    <sheet name="FEB25" sheetId="17" r:id="rId13"/>
    <sheet name="CALCULATION" sheetId="6" r:id="rId14"/>
    <sheet name="MAY24-FEB25" sheetId="18" r:id="rId15"/>
  </sheets>
  <externalReferences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8" l="1"/>
  <c r="O10" i="18"/>
  <c r="S6" i="18"/>
  <c r="T6" i="18" s="1"/>
  <c r="S7" i="18"/>
  <c r="T7" i="18"/>
  <c r="S8" i="18"/>
  <c r="T8" i="18" s="1"/>
  <c r="S9" i="18"/>
  <c r="T9" i="18"/>
  <c r="S10" i="18"/>
  <c r="T10" i="18" s="1"/>
  <c r="S11" i="18"/>
  <c r="T11" i="18"/>
  <c r="S12" i="18"/>
  <c r="T12" i="18" s="1"/>
  <c r="S13" i="18"/>
  <c r="T13" i="18"/>
  <c r="S14" i="18"/>
  <c r="T14" i="18" s="1"/>
  <c r="S15" i="18"/>
  <c r="T15" i="18"/>
  <c r="S16" i="18"/>
  <c r="T16" i="18" s="1"/>
  <c r="S17" i="18"/>
  <c r="T17" i="18"/>
  <c r="S18" i="18"/>
  <c r="T18" i="18" s="1"/>
  <c r="S19" i="18"/>
  <c r="T19" i="18"/>
  <c r="S20" i="18"/>
  <c r="T20" i="18" s="1"/>
  <c r="S21" i="18"/>
  <c r="T21" i="18"/>
  <c r="S22" i="18"/>
  <c r="T22" i="18" s="1"/>
  <c r="S23" i="18"/>
  <c r="T23" i="18"/>
  <c r="S24" i="18"/>
  <c r="T24" i="18" s="1"/>
  <c r="S25" i="18"/>
  <c r="T25" i="18"/>
  <c r="S26" i="18"/>
  <c r="T26" i="18" s="1"/>
  <c r="S27" i="18"/>
  <c r="T27" i="18"/>
  <c r="S28" i="18"/>
  <c r="T28" i="18" s="1"/>
  <c r="S29" i="18"/>
  <c r="T29" i="18"/>
  <c r="S30" i="18"/>
  <c r="T30" i="18" s="1"/>
  <c r="S31" i="18"/>
  <c r="T31" i="18"/>
  <c r="S32" i="18"/>
  <c r="T32" i="18" s="1"/>
  <c r="S33" i="18"/>
  <c r="T33" i="18"/>
  <c r="S34" i="18"/>
  <c r="T34" i="18" s="1"/>
  <c r="S35" i="18"/>
  <c r="T35" i="18"/>
  <c r="S36" i="18"/>
  <c r="T36" i="18" s="1"/>
  <c r="S37" i="18"/>
  <c r="T37" i="18"/>
  <c r="S38" i="18"/>
  <c r="T38" i="18" s="1"/>
  <c r="S39" i="18"/>
  <c r="T39" i="18"/>
  <c r="S40" i="18"/>
  <c r="T40" i="18" s="1"/>
  <c r="S41" i="18"/>
  <c r="T41" i="18"/>
  <c r="S42" i="18"/>
  <c r="T42" i="18" s="1"/>
  <c r="S43" i="18"/>
  <c r="T43" i="18"/>
  <c r="S44" i="18"/>
  <c r="T44" i="18" s="1"/>
  <c r="S45" i="18"/>
  <c r="T45" i="18"/>
  <c r="S46" i="18"/>
  <c r="T46" i="18" s="1"/>
  <c r="S47" i="18"/>
  <c r="T47" i="18"/>
  <c r="Q6" i="18"/>
  <c r="R6" i="18" s="1"/>
  <c r="Q7" i="18"/>
  <c r="R7" i="18" s="1"/>
  <c r="Q8" i="18"/>
  <c r="R8" i="18" s="1"/>
  <c r="Q9" i="18"/>
  <c r="R9" i="18" s="1"/>
  <c r="Q10" i="18"/>
  <c r="R10" i="18" s="1"/>
  <c r="Q11" i="18"/>
  <c r="R11" i="18" s="1"/>
  <c r="Q12" i="18"/>
  <c r="R12" i="18" s="1"/>
  <c r="Q13" i="18"/>
  <c r="R13" i="18" s="1"/>
  <c r="Q14" i="18"/>
  <c r="R14" i="18" s="1"/>
  <c r="Q15" i="18"/>
  <c r="R15" i="18" s="1"/>
  <c r="Q16" i="18"/>
  <c r="R16" i="18" s="1"/>
  <c r="Q17" i="18"/>
  <c r="R17" i="18" s="1"/>
  <c r="Q18" i="18"/>
  <c r="R18" i="18" s="1"/>
  <c r="Q19" i="18"/>
  <c r="R19" i="18" s="1"/>
  <c r="Q20" i="18"/>
  <c r="R20" i="18" s="1"/>
  <c r="Q21" i="18"/>
  <c r="R21" i="18" s="1"/>
  <c r="Q22" i="18"/>
  <c r="R22" i="18" s="1"/>
  <c r="Q23" i="18"/>
  <c r="R23" i="18"/>
  <c r="Q24" i="18"/>
  <c r="R24" i="18" s="1"/>
  <c r="Q25" i="18"/>
  <c r="R25" i="18" s="1"/>
  <c r="Q26" i="18"/>
  <c r="R26" i="18" s="1"/>
  <c r="Q27" i="18"/>
  <c r="R27" i="18"/>
  <c r="Q28" i="18"/>
  <c r="R28" i="18" s="1"/>
  <c r="Q29" i="18"/>
  <c r="R29" i="18" s="1"/>
  <c r="Q30" i="18"/>
  <c r="R30" i="18" s="1"/>
  <c r="Q31" i="18"/>
  <c r="R31" i="18" s="1"/>
  <c r="Q32" i="18"/>
  <c r="R32" i="18" s="1"/>
  <c r="Q33" i="18"/>
  <c r="R33" i="18" s="1"/>
  <c r="Q34" i="18"/>
  <c r="R34" i="18" s="1"/>
  <c r="Q35" i="18"/>
  <c r="R35" i="18" s="1"/>
  <c r="Q36" i="18"/>
  <c r="R36" i="18" s="1"/>
  <c r="Q37" i="18"/>
  <c r="R37" i="18" s="1"/>
  <c r="Q38" i="18"/>
  <c r="R38" i="18" s="1"/>
  <c r="Q39" i="18"/>
  <c r="R39" i="18" s="1"/>
  <c r="Q40" i="18"/>
  <c r="R40" i="18" s="1"/>
  <c r="Q41" i="18"/>
  <c r="R41" i="18" s="1"/>
  <c r="Q42" i="18"/>
  <c r="R42" i="18" s="1"/>
  <c r="Q43" i="18"/>
  <c r="R43" i="18" s="1"/>
  <c r="Q44" i="18"/>
  <c r="R44" i="18" s="1"/>
  <c r="Q45" i="18"/>
  <c r="R45" i="18" s="1"/>
  <c r="Q46" i="18"/>
  <c r="R46" i="18" s="1"/>
  <c r="Q47" i="18"/>
  <c r="R47" i="18"/>
  <c r="O6" i="18"/>
  <c r="P6" i="18" s="1"/>
  <c r="P7" i="18"/>
  <c r="O8" i="18"/>
  <c r="P8" i="18" s="1"/>
  <c r="O9" i="18"/>
  <c r="P9" i="18" s="1"/>
  <c r="P10" i="18"/>
  <c r="O11" i="18"/>
  <c r="P11" i="18" s="1"/>
  <c r="O12" i="18"/>
  <c r="P12" i="18" s="1"/>
  <c r="O13" i="18"/>
  <c r="P13" i="18" s="1"/>
  <c r="O14" i="18"/>
  <c r="P14" i="18" s="1"/>
  <c r="O15" i="18"/>
  <c r="P15" i="18" s="1"/>
  <c r="O16" i="18"/>
  <c r="P16" i="18" s="1"/>
  <c r="O17" i="18"/>
  <c r="P17" i="18" s="1"/>
  <c r="O18" i="18"/>
  <c r="P18" i="18" s="1"/>
  <c r="O19" i="18"/>
  <c r="P19" i="18" s="1"/>
  <c r="O20" i="18"/>
  <c r="P20" i="18" s="1"/>
  <c r="O21" i="18"/>
  <c r="P21" i="18" s="1"/>
  <c r="O22" i="18"/>
  <c r="P22" i="18" s="1"/>
  <c r="O23" i="18"/>
  <c r="P23" i="18" s="1"/>
  <c r="O24" i="18"/>
  <c r="P24" i="18" s="1"/>
  <c r="O25" i="18"/>
  <c r="P25" i="18" s="1"/>
  <c r="O26" i="18"/>
  <c r="P26" i="18" s="1"/>
  <c r="O27" i="18"/>
  <c r="P27" i="18" s="1"/>
  <c r="O28" i="18"/>
  <c r="P28" i="18" s="1"/>
  <c r="O29" i="18"/>
  <c r="P29" i="18" s="1"/>
  <c r="O30" i="18"/>
  <c r="P30" i="18" s="1"/>
  <c r="O31" i="18"/>
  <c r="P31" i="18" s="1"/>
  <c r="O32" i="18"/>
  <c r="P32" i="18" s="1"/>
  <c r="O33" i="18"/>
  <c r="P33" i="18" s="1"/>
  <c r="O34" i="18"/>
  <c r="P34" i="18" s="1"/>
  <c r="O35" i="18"/>
  <c r="P35" i="18" s="1"/>
  <c r="O36" i="18"/>
  <c r="P36" i="18" s="1"/>
  <c r="O37" i="18"/>
  <c r="P37" i="18" s="1"/>
  <c r="O38" i="18"/>
  <c r="P38" i="18" s="1"/>
  <c r="O39" i="18"/>
  <c r="P39" i="18" s="1"/>
  <c r="O40" i="18"/>
  <c r="P40" i="18" s="1"/>
  <c r="O41" i="18"/>
  <c r="P41" i="18" s="1"/>
  <c r="O42" i="18"/>
  <c r="P42" i="18" s="1"/>
  <c r="O43" i="18"/>
  <c r="P43" i="18" s="1"/>
  <c r="O44" i="18"/>
  <c r="P44" i="18" s="1"/>
  <c r="O45" i="18"/>
  <c r="P45" i="18" s="1"/>
  <c r="O46" i="18"/>
  <c r="P46" i="18" s="1"/>
  <c r="O47" i="18"/>
  <c r="P47" i="18" s="1"/>
  <c r="M6" i="18"/>
  <c r="N6" i="18" s="1"/>
  <c r="M7" i="18"/>
  <c r="N7" i="18" s="1"/>
  <c r="M8" i="18"/>
  <c r="N8" i="18" s="1"/>
  <c r="M9" i="18"/>
  <c r="N9" i="18" s="1"/>
  <c r="M10" i="18"/>
  <c r="N10" i="18" s="1"/>
  <c r="M11" i="18"/>
  <c r="N11" i="18" s="1"/>
  <c r="M12" i="18"/>
  <c r="N12" i="18" s="1"/>
  <c r="M13" i="18"/>
  <c r="N13" i="18" s="1"/>
  <c r="M14" i="18"/>
  <c r="N14" i="18" s="1"/>
  <c r="M15" i="18"/>
  <c r="N15" i="18" s="1"/>
  <c r="M16" i="18"/>
  <c r="N16" i="18" s="1"/>
  <c r="M17" i="18"/>
  <c r="N17" i="18" s="1"/>
  <c r="M18" i="18"/>
  <c r="N18" i="18" s="1"/>
  <c r="M19" i="18"/>
  <c r="N19" i="18" s="1"/>
  <c r="M20" i="18"/>
  <c r="N20" i="18" s="1"/>
  <c r="M21" i="18"/>
  <c r="N21" i="18" s="1"/>
  <c r="M22" i="18"/>
  <c r="N22" i="18" s="1"/>
  <c r="M23" i="18"/>
  <c r="N23" i="18" s="1"/>
  <c r="M24" i="18"/>
  <c r="N24" i="18" s="1"/>
  <c r="M25" i="18"/>
  <c r="N25" i="18" s="1"/>
  <c r="M26" i="18"/>
  <c r="N26" i="18" s="1"/>
  <c r="M27" i="18"/>
  <c r="N27" i="18" s="1"/>
  <c r="M28" i="18"/>
  <c r="N28" i="18" s="1"/>
  <c r="M29" i="18"/>
  <c r="N29" i="18" s="1"/>
  <c r="M30" i="18"/>
  <c r="N30" i="18" s="1"/>
  <c r="M31" i="18"/>
  <c r="N31" i="18" s="1"/>
  <c r="M32" i="18"/>
  <c r="N32" i="18" s="1"/>
  <c r="M33" i="18"/>
  <c r="N33" i="18" s="1"/>
  <c r="M34" i="18"/>
  <c r="N34" i="18" s="1"/>
  <c r="M35" i="18"/>
  <c r="N35" i="18" s="1"/>
  <c r="M36" i="18"/>
  <c r="N36" i="18" s="1"/>
  <c r="M37" i="18"/>
  <c r="N37" i="18" s="1"/>
  <c r="M38" i="18"/>
  <c r="N38" i="18" s="1"/>
  <c r="M39" i="18"/>
  <c r="N39" i="18" s="1"/>
  <c r="M40" i="18"/>
  <c r="N40" i="18" s="1"/>
  <c r="M41" i="18"/>
  <c r="N41" i="18" s="1"/>
  <c r="M42" i="18"/>
  <c r="N42" i="18" s="1"/>
  <c r="M43" i="18"/>
  <c r="N43" i="18" s="1"/>
  <c r="M44" i="18"/>
  <c r="N44" i="18" s="1"/>
  <c r="M45" i="18"/>
  <c r="N45" i="18" s="1"/>
  <c r="M46" i="18"/>
  <c r="N46" i="18" s="1"/>
  <c r="M47" i="18"/>
  <c r="N47" i="18" s="1"/>
  <c r="K6" i="18"/>
  <c r="L6" i="18" s="1"/>
  <c r="K7" i="18"/>
  <c r="L7" i="18" s="1"/>
  <c r="K8" i="18"/>
  <c r="L8" i="18" s="1"/>
  <c r="K9" i="18"/>
  <c r="L9" i="18" s="1"/>
  <c r="K10" i="18"/>
  <c r="L10" i="18" s="1"/>
  <c r="K11" i="18"/>
  <c r="L11" i="18" s="1"/>
  <c r="K12" i="18"/>
  <c r="L12" i="18" s="1"/>
  <c r="K13" i="18"/>
  <c r="L13" i="18" s="1"/>
  <c r="K14" i="18"/>
  <c r="L14" i="18" s="1"/>
  <c r="K15" i="18"/>
  <c r="L15" i="18" s="1"/>
  <c r="K16" i="18"/>
  <c r="L16" i="18" s="1"/>
  <c r="K17" i="18"/>
  <c r="L17" i="18" s="1"/>
  <c r="K18" i="18"/>
  <c r="L18" i="18" s="1"/>
  <c r="K19" i="18"/>
  <c r="L19" i="18" s="1"/>
  <c r="K20" i="18"/>
  <c r="L20" i="18" s="1"/>
  <c r="K21" i="18"/>
  <c r="L21" i="18" s="1"/>
  <c r="K22" i="18"/>
  <c r="L22" i="18" s="1"/>
  <c r="K23" i="18"/>
  <c r="L23" i="18" s="1"/>
  <c r="K24" i="18"/>
  <c r="L24" i="18" s="1"/>
  <c r="K25" i="18"/>
  <c r="L25" i="18" s="1"/>
  <c r="K26" i="18"/>
  <c r="L26" i="18" s="1"/>
  <c r="K27" i="18"/>
  <c r="L27" i="18" s="1"/>
  <c r="K28" i="18"/>
  <c r="L28" i="18" s="1"/>
  <c r="K29" i="18"/>
  <c r="L29" i="18" s="1"/>
  <c r="K30" i="18"/>
  <c r="L30" i="18" s="1"/>
  <c r="K31" i="18"/>
  <c r="L31" i="18" s="1"/>
  <c r="K32" i="18"/>
  <c r="L32" i="18" s="1"/>
  <c r="K33" i="18"/>
  <c r="L33" i="18" s="1"/>
  <c r="K34" i="18"/>
  <c r="L34" i="18" s="1"/>
  <c r="K35" i="18"/>
  <c r="L35" i="18" s="1"/>
  <c r="K36" i="18"/>
  <c r="L36" i="18" s="1"/>
  <c r="K37" i="18"/>
  <c r="L37" i="18" s="1"/>
  <c r="K38" i="18"/>
  <c r="L38" i="18" s="1"/>
  <c r="K39" i="18"/>
  <c r="L39" i="18" s="1"/>
  <c r="K40" i="18"/>
  <c r="L40" i="18" s="1"/>
  <c r="K41" i="18"/>
  <c r="L41" i="18" s="1"/>
  <c r="K42" i="18"/>
  <c r="L42" i="18" s="1"/>
  <c r="K43" i="18"/>
  <c r="L43" i="18" s="1"/>
  <c r="K44" i="18"/>
  <c r="L44" i="18" s="1"/>
  <c r="K45" i="18"/>
  <c r="L45" i="18" s="1"/>
  <c r="K46" i="18"/>
  <c r="L46" i="18" s="1"/>
  <c r="K47" i="18"/>
  <c r="L47" i="18" s="1"/>
  <c r="G6" i="18"/>
  <c r="H6" i="18" s="1"/>
  <c r="G7" i="18"/>
  <c r="H7" i="18" s="1"/>
  <c r="G8" i="18"/>
  <c r="H8" i="18" s="1"/>
  <c r="G9" i="18"/>
  <c r="H9" i="18" s="1"/>
  <c r="G10" i="18"/>
  <c r="H10" i="18" s="1"/>
  <c r="G11" i="18"/>
  <c r="H11" i="18" s="1"/>
  <c r="G12" i="18"/>
  <c r="H12" i="18" s="1"/>
  <c r="G13" i="18"/>
  <c r="H13" i="18" s="1"/>
  <c r="G14" i="18"/>
  <c r="H14" i="18" s="1"/>
  <c r="G15" i="18"/>
  <c r="H15" i="18" s="1"/>
  <c r="G16" i="18"/>
  <c r="H16" i="18" s="1"/>
  <c r="G17" i="18"/>
  <c r="H17" i="18" s="1"/>
  <c r="G18" i="18"/>
  <c r="H18" i="18" s="1"/>
  <c r="G19" i="18"/>
  <c r="H19" i="18" s="1"/>
  <c r="G20" i="18"/>
  <c r="H20" i="18" s="1"/>
  <c r="G21" i="18"/>
  <c r="H21" i="18" s="1"/>
  <c r="G22" i="18"/>
  <c r="H22" i="18" s="1"/>
  <c r="G23" i="18"/>
  <c r="H23" i="18" s="1"/>
  <c r="G24" i="18"/>
  <c r="H24" i="18" s="1"/>
  <c r="G25" i="18"/>
  <c r="H25" i="18" s="1"/>
  <c r="G26" i="18"/>
  <c r="H26" i="18" s="1"/>
  <c r="G27" i="18"/>
  <c r="H27" i="18" s="1"/>
  <c r="G28" i="18"/>
  <c r="H28" i="18" s="1"/>
  <c r="G29" i="18"/>
  <c r="H29" i="18" s="1"/>
  <c r="G30" i="18"/>
  <c r="H30" i="18" s="1"/>
  <c r="G31" i="18"/>
  <c r="H31" i="18" s="1"/>
  <c r="G32" i="18"/>
  <c r="H32" i="18" s="1"/>
  <c r="G33" i="18"/>
  <c r="H33" i="18" s="1"/>
  <c r="G34" i="18"/>
  <c r="H34" i="18" s="1"/>
  <c r="G35" i="18"/>
  <c r="H35" i="18" s="1"/>
  <c r="G36" i="18"/>
  <c r="H36" i="18" s="1"/>
  <c r="G37" i="18"/>
  <c r="H37" i="18" s="1"/>
  <c r="G38" i="18"/>
  <c r="H38" i="18" s="1"/>
  <c r="G39" i="18"/>
  <c r="H39" i="18" s="1"/>
  <c r="G40" i="18"/>
  <c r="H40" i="18" s="1"/>
  <c r="G41" i="18"/>
  <c r="H41" i="18" s="1"/>
  <c r="G42" i="18"/>
  <c r="H42" i="18" s="1"/>
  <c r="G43" i="18"/>
  <c r="H43" i="18" s="1"/>
  <c r="G44" i="18"/>
  <c r="H44" i="18" s="1"/>
  <c r="G45" i="18"/>
  <c r="H45" i="18" s="1"/>
  <c r="G46" i="18"/>
  <c r="H46" i="18" s="1"/>
  <c r="G47" i="18"/>
  <c r="H47" i="18" s="1"/>
  <c r="C6" i="18"/>
  <c r="D6" i="18" s="1"/>
  <c r="C7" i="18"/>
  <c r="D7" i="18" s="1"/>
  <c r="C8" i="18"/>
  <c r="D8" i="18" s="1"/>
  <c r="C9" i="18"/>
  <c r="D9" i="18" s="1"/>
  <c r="C10" i="18"/>
  <c r="D10" i="18" s="1"/>
  <c r="C11" i="18"/>
  <c r="D11" i="18" s="1"/>
  <c r="C12" i="18"/>
  <c r="D12" i="18" s="1"/>
  <c r="C13" i="18"/>
  <c r="D13" i="18" s="1"/>
  <c r="C14" i="18"/>
  <c r="D14" i="18" s="1"/>
  <c r="C15" i="18"/>
  <c r="D15" i="18" s="1"/>
  <c r="C16" i="18"/>
  <c r="D16" i="18" s="1"/>
  <c r="C17" i="18"/>
  <c r="D17" i="18" s="1"/>
  <c r="C18" i="18"/>
  <c r="D18" i="18" s="1"/>
  <c r="C19" i="18"/>
  <c r="D19" i="18" s="1"/>
  <c r="C20" i="18"/>
  <c r="D20" i="18" s="1"/>
  <c r="C21" i="18"/>
  <c r="D21" i="18" s="1"/>
  <c r="C22" i="18"/>
  <c r="D22" i="18" s="1"/>
  <c r="C23" i="18"/>
  <c r="D23" i="18" s="1"/>
  <c r="C24" i="18"/>
  <c r="D24" i="18" s="1"/>
  <c r="C25" i="18"/>
  <c r="D25" i="18" s="1"/>
  <c r="C26" i="18"/>
  <c r="D26" i="18" s="1"/>
  <c r="C27" i="18"/>
  <c r="D27" i="18" s="1"/>
  <c r="C28" i="18"/>
  <c r="D28" i="18" s="1"/>
  <c r="C29" i="18"/>
  <c r="D29" i="18" s="1"/>
  <c r="C30" i="18"/>
  <c r="D30" i="18" s="1"/>
  <c r="C31" i="18"/>
  <c r="D31" i="18" s="1"/>
  <c r="C32" i="18"/>
  <c r="D32" i="18" s="1"/>
  <c r="C33" i="18"/>
  <c r="D33" i="18" s="1"/>
  <c r="C34" i="18"/>
  <c r="D34" i="18" s="1"/>
  <c r="C35" i="18"/>
  <c r="D35" i="18" s="1"/>
  <c r="C36" i="18"/>
  <c r="D36" i="18" s="1"/>
  <c r="C37" i="18"/>
  <c r="D37" i="18" s="1"/>
  <c r="C38" i="18"/>
  <c r="D38" i="18" s="1"/>
  <c r="C39" i="18"/>
  <c r="D39" i="18" s="1"/>
  <c r="C40" i="18"/>
  <c r="D40" i="18" s="1"/>
  <c r="C41" i="18"/>
  <c r="D41" i="18" s="1"/>
  <c r="C42" i="18"/>
  <c r="D42" i="18" s="1"/>
  <c r="C43" i="18"/>
  <c r="D43" i="18" s="1"/>
  <c r="C44" i="18"/>
  <c r="D44" i="18" s="1"/>
  <c r="C45" i="18"/>
  <c r="D45" i="18" s="1"/>
  <c r="C46" i="18"/>
  <c r="D46" i="18" s="1"/>
  <c r="C47" i="18"/>
  <c r="D47" i="18" s="1"/>
  <c r="C63" i="18"/>
  <c r="D63" i="18" s="1"/>
  <c r="C64" i="18"/>
  <c r="D64" i="18" s="1"/>
  <c r="D49" i="16"/>
  <c r="D48" i="16"/>
  <c r="R47" i="16"/>
  <c r="N47" i="16"/>
  <c r="R46" i="16"/>
  <c r="N46" i="16"/>
  <c r="R45" i="16"/>
  <c r="N45" i="16"/>
  <c r="R44" i="16"/>
  <c r="N44" i="16"/>
  <c r="R43" i="16"/>
  <c r="N43" i="16"/>
  <c r="R42" i="16"/>
  <c r="N42" i="16"/>
  <c r="R41" i="16"/>
  <c r="N41" i="16"/>
  <c r="R40" i="16"/>
  <c r="N40" i="16"/>
  <c r="R39" i="16"/>
  <c r="N39" i="16"/>
  <c r="R38" i="16"/>
  <c r="N38" i="16"/>
  <c r="R37" i="16"/>
  <c r="N37" i="16"/>
  <c r="R36" i="16"/>
  <c r="N36" i="16"/>
  <c r="R35" i="16"/>
  <c r="N35" i="16"/>
  <c r="R34" i="16"/>
  <c r="N34" i="16"/>
  <c r="R33" i="16"/>
  <c r="N33" i="16"/>
  <c r="R32" i="16"/>
  <c r="N32" i="16"/>
  <c r="R31" i="16"/>
  <c r="N31" i="16"/>
  <c r="R30" i="16"/>
  <c r="N30" i="16"/>
  <c r="R29" i="16"/>
  <c r="N29" i="16"/>
  <c r="R28" i="16"/>
  <c r="N28" i="16"/>
  <c r="R27" i="16"/>
  <c r="N27" i="16"/>
  <c r="R26" i="16"/>
  <c r="N26" i="16"/>
  <c r="R25" i="16"/>
  <c r="N25" i="16"/>
  <c r="R24" i="16"/>
  <c r="N24" i="16"/>
  <c r="R23" i="16"/>
  <c r="N23" i="16"/>
  <c r="R22" i="16"/>
  <c r="N22" i="16"/>
  <c r="R21" i="16"/>
  <c r="N21" i="16"/>
  <c r="R20" i="16"/>
  <c r="N20" i="16"/>
  <c r="R19" i="16"/>
  <c r="N19" i="16"/>
  <c r="R18" i="16"/>
  <c r="N18" i="16"/>
  <c r="R17" i="16"/>
  <c r="N17" i="16"/>
  <c r="R16" i="16"/>
  <c r="N16" i="16"/>
  <c r="R15" i="16"/>
  <c r="N15" i="16"/>
  <c r="R14" i="16"/>
  <c r="N14" i="16"/>
  <c r="R13" i="16"/>
  <c r="N13" i="16"/>
  <c r="R12" i="16"/>
  <c r="N12" i="16"/>
  <c r="R11" i="16"/>
  <c r="N11" i="16"/>
  <c r="R10" i="16"/>
  <c r="N10" i="16"/>
  <c r="R9" i="16"/>
  <c r="N9" i="16"/>
  <c r="R8" i="16"/>
  <c r="N8" i="16"/>
  <c r="R7" i="16"/>
  <c r="N7" i="16"/>
  <c r="R6" i="16"/>
  <c r="N6" i="16"/>
  <c r="BY59" i="6"/>
  <c r="CT59" i="6" s="1"/>
  <c r="I64" i="18" s="1"/>
  <c r="J64" i="18" s="1"/>
  <c r="BY58" i="6"/>
  <c r="CT58" i="6" s="1"/>
  <c r="I63" i="18" s="1"/>
  <c r="J63" i="18" s="1"/>
  <c r="BY57" i="6"/>
  <c r="CT57" i="6" s="1"/>
  <c r="I62" i="18" s="1"/>
  <c r="J62" i="18" s="1"/>
  <c r="BY56" i="6"/>
  <c r="CT56" i="6" s="1"/>
  <c r="I61" i="18" s="1"/>
  <c r="J61" i="18" s="1"/>
  <c r="BY55" i="6"/>
  <c r="CT55" i="6" s="1"/>
  <c r="I60" i="18" s="1"/>
  <c r="J60" i="18" s="1"/>
  <c r="BY54" i="6"/>
  <c r="CT54" i="6" s="1"/>
  <c r="I59" i="18" s="1"/>
  <c r="J59" i="18" s="1"/>
  <c r="BY53" i="6"/>
  <c r="CT53" i="6" s="1"/>
  <c r="I58" i="18" s="1"/>
  <c r="J58" i="18" s="1"/>
  <c r="BY52" i="6"/>
  <c r="CT52" i="6" s="1"/>
  <c r="I57" i="18" s="1"/>
  <c r="J57" i="18" s="1"/>
  <c r="BY51" i="6"/>
  <c r="CT51" i="6" s="1"/>
  <c r="I56" i="18" s="1"/>
  <c r="J56" i="18" s="1"/>
  <c r="BY50" i="6"/>
  <c r="CT50" i="6" s="1"/>
  <c r="I55" i="18" s="1"/>
  <c r="J55" i="18" s="1"/>
  <c r="BY49" i="6"/>
  <c r="CT49" i="6" s="1"/>
  <c r="I54" i="18" s="1"/>
  <c r="J54" i="18" s="1"/>
  <c r="BY48" i="6"/>
  <c r="CT48" i="6" s="1"/>
  <c r="I53" i="18" s="1"/>
  <c r="J53" i="18" s="1"/>
  <c r="BY47" i="6"/>
  <c r="CT47" i="6" s="1"/>
  <c r="I52" i="18" s="1"/>
  <c r="J52" i="18" s="1"/>
  <c r="BY46" i="6"/>
  <c r="CT46" i="6" s="1"/>
  <c r="I51" i="18" s="1"/>
  <c r="J51" i="18" s="1"/>
  <c r="BY45" i="6"/>
  <c r="CT45" i="6" s="1"/>
  <c r="I50" i="18" s="1"/>
  <c r="J50" i="18" s="1"/>
  <c r="BY44" i="6"/>
  <c r="CT44" i="6" s="1"/>
  <c r="I49" i="18" s="1"/>
  <c r="J49" i="18" s="1"/>
  <c r="BY43" i="6"/>
  <c r="CT43" i="6" s="1"/>
  <c r="I48" i="18" s="1"/>
  <c r="J48" i="18" s="1"/>
  <c r="BY42" i="6"/>
  <c r="CT42" i="6" s="1"/>
  <c r="I47" i="18" s="1"/>
  <c r="J47" i="18" s="1"/>
  <c r="BY41" i="6"/>
  <c r="CT41" i="6" s="1"/>
  <c r="I46" i="18" s="1"/>
  <c r="J46" i="18" s="1"/>
  <c r="BY40" i="6"/>
  <c r="CT40" i="6" s="1"/>
  <c r="I45" i="18" s="1"/>
  <c r="J45" i="18" s="1"/>
  <c r="BY39" i="6"/>
  <c r="CT39" i="6" s="1"/>
  <c r="I44" i="18" s="1"/>
  <c r="J44" i="18" s="1"/>
  <c r="BY38" i="6"/>
  <c r="CT38" i="6" s="1"/>
  <c r="I43" i="18" s="1"/>
  <c r="J43" i="18" s="1"/>
  <c r="BY37" i="6"/>
  <c r="CT37" i="6" s="1"/>
  <c r="I42" i="18" s="1"/>
  <c r="J42" i="18" s="1"/>
  <c r="BY36" i="6"/>
  <c r="CT36" i="6" s="1"/>
  <c r="I41" i="18" s="1"/>
  <c r="J41" i="18" s="1"/>
  <c r="BY35" i="6"/>
  <c r="CT35" i="6" s="1"/>
  <c r="I40" i="18" s="1"/>
  <c r="J40" i="18" s="1"/>
  <c r="BY34" i="6"/>
  <c r="CT34" i="6" s="1"/>
  <c r="I39" i="18" s="1"/>
  <c r="J39" i="18" s="1"/>
  <c r="BY33" i="6"/>
  <c r="CT33" i="6" s="1"/>
  <c r="I38" i="18" s="1"/>
  <c r="J38" i="18" s="1"/>
  <c r="BY32" i="6"/>
  <c r="CT32" i="6" s="1"/>
  <c r="I37" i="18" s="1"/>
  <c r="J37" i="18" s="1"/>
  <c r="BY31" i="6"/>
  <c r="CT31" i="6" s="1"/>
  <c r="I36" i="18" s="1"/>
  <c r="J36" i="18" s="1"/>
  <c r="BY15" i="6"/>
  <c r="I20" i="9" s="1"/>
  <c r="J20" i="9" s="1"/>
  <c r="BY14" i="6"/>
  <c r="CT14" i="6" s="1"/>
  <c r="I19" i="18" s="1"/>
  <c r="J19" i="18" s="1"/>
  <c r="BY13" i="6"/>
  <c r="CT13" i="6" s="1"/>
  <c r="I18" i="18" s="1"/>
  <c r="J18" i="18" s="1"/>
  <c r="BY12" i="6"/>
  <c r="I17" i="9" s="1"/>
  <c r="J17" i="9" s="1"/>
  <c r="BY11" i="6"/>
  <c r="I16" i="9" s="1"/>
  <c r="J16" i="9" s="1"/>
  <c r="BY10" i="6"/>
  <c r="CT10" i="6" s="1"/>
  <c r="I15" i="18" s="1"/>
  <c r="J15" i="18" s="1"/>
  <c r="BY9" i="6"/>
  <c r="CT9" i="6" s="1"/>
  <c r="I14" i="18" s="1"/>
  <c r="J14" i="18" s="1"/>
  <c r="BY8" i="6"/>
  <c r="CT8" i="6" s="1"/>
  <c r="I13" i="18" s="1"/>
  <c r="J13" i="18" s="1"/>
  <c r="BY7" i="6"/>
  <c r="I12" i="9" s="1"/>
  <c r="J12" i="9" s="1"/>
  <c r="BY6" i="6"/>
  <c r="CT6" i="6" s="1"/>
  <c r="I11" i="18" s="1"/>
  <c r="J11" i="18" s="1"/>
  <c r="BY5" i="6"/>
  <c r="CT5" i="6" s="1"/>
  <c r="I10" i="18" s="1"/>
  <c r="J10" i="18" s="1"/>
  <c r="BY4" i="6"/>
  <c r="I9" i="9" s="1"/>
  <c r="J9" i="9" s="1"/>
  <c r="BY3" i="6"/>
  <c r="I8" i="9" s="1"/>
  <c r="J8" i="9" s="1"/>
  <c r="BY2" i="6"/>
  <c r="CT2" i="6" s="1"/>
  <c r="I7" i="18" s="1"/>
  <c r="J7" i="18" s="1"/>
  <c r="BY1" i="6"/>
  <c r="CT1" i="6" s="1"/>
  <c r="I6" i="18" s="1"/>
  <c r="J6" i="18" s="1"/>
  <c r="BU59" i="6"/>
  <c r="CL59" i="6" s="1"/>
  <c r="E64" i="18" s="1"/>
  <c r="F64" i="18" s="1"/>
  <c r="BU58" i="6"/>
  <c r="CL58" i="6" s="1"/>
  <c r="E63" i="18" s="1"/>
  <c r="F63" i="18" s="1"/>
  <c r="BU57" i="6"/>
  <c r="CL57" i="6" s="1"/>
  <c r="E62" i="18" s="1"/>
  <c r="F62" i="18" s="1"/>
  <c r="BU56" i="6"/>
  <c r="CC56" i="6" s="1"/>
  <c r="BU55" i="6"/>
  <c r="CL55" i="6" s="1"/>
  <c r="E60" i="18" s="1"/>
  <c r="F60" i="18" s="1"/>
  <c r="BU54" i="6"/>
  <c r="CL54" i="6" s="1"/>
  <c r="E59" i="18" s="1"/>
  <c r="F59" i="18" s="1"/>
  <c r="BU53" i="6"/>
  <c r="CL53" i="6" s="1"/>
  <c r="E58" i="18" s="1"/>
  <c r="F58" i="18" s="1"/>
  <c r="BU52" i="6"/>
  <c r="CL52" i="6" s="1"/>
  <c r="E57" i="18" s="1"/>
  <c r="F57" i="18" s="1"/>
  <c r="BU51" i="6"/>
  <c r="CL51" i="6" s="1"/>
  <c r="E56" i="18" s="1"/>
  <c r="F56" i="18" s="1"/>
  <c r="BU50" i="6"/>
  <c r="CL50" i="6" s="1"/>
  <c r="E55" i="18" s="1"/>
  <c r="F55" i="18" s="1"/>
  <c r="BU49" i="6"/>
  <c r="CL49" i="6" s="1"/>
  <c r="E54" i="18" s="1"/>
  <c r="F54" i="18" s="1"/>
  <c r="BU48" i="6"/>
  <c r="CL48" i="6" s="1"/>
  <c r="E53" i="18" s="1"/>
  <c r="F53" i="18" s="1"/>
  <c r="BU47" i="6"/>
  <c r="CL47" i="6" s="1"/>
  <c r="E52" i="18" s="1"/>
  <c r="F52" i="18" s="1"/>
  <c r="BU46" i="6"/>
  <c r="CL46" i="6" s="1"/>
  <c r="E51" i="18" s="1"/>
  <c r="F51" i="18" s="1"/>
  <c r="BU45" i="6"/>
  <c r="CL45" i="6" s="1"/>
  <c r="E50" i="18" s="1"/>
  <c r="F50" i="18" s="1"/>
  <c r="BU44" i="6"/>
  <c r="CL44" i="6" s="1"/>
  <c r="E49" i="18" s="1"/>
  <c r="F49" i="18" s="1"/>
  <c r="BU43" i="6"/>
  <c r="CL43" i="6" s="1"/>
  <c r="E48" i="18" s="1"/>
  <c r="F48" i="18" s="1"/>
  <c r="BU42" i="6"/>
  <c r="CL42" i="6" s="1"/>
  <c r="E47" i="18" s="1"/>
  <c r="F47" i="18" s="1"/>
  <c r="BU41" i="6"/>
  <c r="CL41" i="6" s="1"/>
  <c r="E46" i="18" s="1"/>
  <c r="F46" i="18" s="1"/>
  <c r="BU40" i="6"/>
  <c r="CL40" i="6" s="1"/>
  <c r="E45" i="18" s="1"/>
  <c r="F45" i="18" s="1"/>
  <c r="BU39" i="6"/>
  <c r="CL39" i="6" s="1"/>
  <c r="E44" i="18" s="1"/>
  <c r="F44" i="18" s="1"/>
  <c r="BU38" i="6"/>
  <c r="CL38" i="6" s="1"/>
  <c r="E43" i="18" s="1"/>
  <c r="F43" i="18" s="1"/>
  <c r="BU37" i="6"/>
  <c r="CL37" i="6" s="1"/>
  <c r="E42" i="18" s="1"/>
  <c r="F42" i="18" s="1"/>
  <c r="BU36" i="6"/>
  <c r="CL36" i="6" s="1"/>
  <c r="E41" i="18" s="1"/>
  <c r="F41" i="18" s="1"/>
  <c r="BU35" i="6"/>
  <c r="CL35" i="6" s="1"/>
  <c r="E40" i="18" s="1"/>
  <c r="F40" i="18" s="1"/>
  <c r="BU34" i="6"/>
  <c r="CL34" i="6" s="1"/>
  <c r="E39" i="18" s="1"/>
  <c r="F39" i="18" s="1"/>
  <c r="BU33" i="6"/>
  <c r="CL33" i="6" s="1"/>
  <c r="E38" i="18" s="1"/>
  <c r="F38" i="18" s="1"/>
  <c r="BU32" i="6"/>
  <c r="CC32" i="6" s="1"/>
  <c r="BU31" i="6"/>
  <c r="CL31" i="6" s="1"/>
  <c r="E36" i="18" s="1"/>
  <c r="F36" i="18" s="1"/>
  <c r="BU30" i="6"/>
  <c r="CL30" i="6" s="1"/>
  <c r="E35" i="18" s="1"/>
  <c r="F35" i="18" s="1"/>
  <c r="BU29" i="6"/>
  <c r="CL29" i="6" s="1"/>
  <c r="E34" i="18" s="1"/>
  <c r="F34" i="18" s="1"/>
  <c r="BU28" i="6"/>
  <c r="CC28" i="6" s="1"/>
  <c r="BU27" i="6"/>
  <c r="CL27" i="6" s="1"/>
  <c r="E32" i="18" s="1"/>
  <c r="F32" i="18" s="1"/>
  <c r="BU26" i="6"/>
  <c r="CL26" i="6" s="1"/>
  <c r="E31" i="18" s="1"/>
  <c r="F31" i="18" s="1"/>
  <c r="BU25" i="6"/>
  <c r="CL25" i="6" s="1"/>
  <c r="E30" i="18" s="1"/>
  <c r="F30" i="18" s="1"/>
  <c r="BU24" i="6"/>
  <c r="CL24" i="6" s="1"/>
  <c r="E29" i="18" s="1"/>
  <c r="F29" i="18" s="1"/>
  <c r="BU23" i="6"/>
  <c r="CL23" i="6" s="1"/>
  <c r="E28" i="18" s="1"/>
  <c r="F28" i="18" s="1"/>
  <c r="BU22" i="6"/>
  <c r="CL22" i="6" s="1"/>
  <c r="E27" i="18" s="1"/>
  <c r="F27" i="18" s="1"/>
  <c r="BU21" i="6"/>
  <c r="CL21" i="6" s="1"/>
  <c r="E26" i="18" s="1"/>
  <c r="F26" i="18" s="1"/>
  <c r="BU20" i="6"/>
  <c r="CL20" i="6" s="1"/>
  <c r="E25" i="18" s="1"/>
  <c r="F25" i="18" s="1"/>
  <c r="BU19" i="6"/>
  <c r="CL19" i="6" s="1"/>
  <c r="E24" i="18" s="1"/>
  <c r="F24" i="18" s="1"/>
  <c r="BU18" i="6"/>
  <c r="CL18" i="6" s="1"/>
  <c r="E23" i="18" s="1"/>
  <c r="F23" i="18" s="1"/>
  <c r="BU17" i="6"/>
  <c r="CL17" i="6" s="1"/>
  <c r="E22" i="18" s="1"/>
  <c r="F22" i="18" s="1"/>
  <c r="BU16" i="6"/>
  <c r="CC16" i="6" s="1"/>
  <c r="BU15" i="6"/>
  <c r="CL15" i="6" s="1"/>
  <c r="E20" i="18" s="1"/>
  <c r="F20" i="18" s="1"/>
  <c r="BU14" i="6"/>
  <c r="CL14" i="6" s="1"/>
  <c r="E19" i="18" s="1"/>
  <c r="F19" i="18" s="1"/>
  <c r="BU13" i="6"/>
  <c r="CL13" i="6" s="1"/>
  <c r="E18" i="18" s="1"/>
  <c r="F18" i="18" s="1"/>
  <c r="BU12" i="6"/>
  <c r="CL12" i="6" s="1"/>
  <c r="E17" i="18" s="1"/>
  <c r="F17" i="18" s="1"/>
  <c r="BU11" i="6"/>
  <c r="CL11" i="6" s="1"/>
  <c r="E16" i="18" s="1"/>
  <c r="F16" i="18" s="1"/>
  <c r="BU10" i="6"/>
  <c r="CL10" i="6" s="1"/>
  <c r="E15" i="18" s="1"/>
  <c r="F15" i="18" s="1"/>
  <c r="BU9" i="6"/>
  <c r="CL9" i="6" s="1"/>
  <c r="E14" i="18" s="1"/>
  <c r="F14" i="18" s="1"/>
  <c r="BU8" i="6"/>
  <c r="E13" i="9" s="1"/>
  <c r="F13" i="9" s="1"/>
  <c r="BU7" i="6"/>
  <c r="CL7" i="6" s="1"/>
  <c r="E12" i="18" s="1"/>
  <c r="F12" i="18" s="1"/>
  <c r="BU6" i="6"/>
  <c r="CC6" i="6" s="1"/>
  <c r="BU5" i="6"/>
  <c r="CL5" i="6" s="1"/>
  <c r="E10" i="18" s="1"/>
  <c r="F10" i="18" s="1"/>
  <c r="BU4" i="6"/>
  <c r="E9" i="9" s="1"/>
  <c r="F9" i="9" s="1"/>
  <c r="BU3" i="6"/>
  <c r="CL3" i="6" s="1"/>
  <c r="E8" i="18" s="1"/>
  <c r="F8" i="18" s="1"/>
  <c r="BU2" i="6"/>
  <c r="CC2" i="6" s="1"/>
  <c r="BU1" i="6"/>
  <c r="CL1" i="6" s="1"/>
  <c r="E6" i="18" s="1"/>
  <c r="F6" i="18" s="1"/>
  <c r="R46" i="9"/>
  <c r="R47" i="9"/>
  <c r="R37" i="9"/>
  <c r="R38" i="9"/>
  <c r="R39" i="9"/>
  <c r="R40" i="9"/>
  <c r="R41" i="9"/>
  <c r="R42" i="9"/>
  <c r="R43" i="9"/>
  <c r="R44" i="9"/>
  <c r="R45" i="9"/>
  <c r="R36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21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6" i="9"/>
  <c r="N37" i="9"/>
  <c r="N38" i="9"/>
  <c r="N39" i="9"/>
  <c r="N40" i="9"/>
  <c r="N41" i="9"/>
  <c r="N42" i="9"/>
  <c r="N43" i="9"/>
  <c r="N44" i="9"/>
  <c r="N45" i="9"/>
  <c r="N46" i="9"/>
  <c r="N47" i="9"/>
  <c r="N3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6" i="9"/>
  <c r="D49" i="9"/>
  <c r="D48" i="9"/>
  <c r="AW59" i="6"/>
  <c r="AO59" i="6"/>
  <c r="AD59" i="6"/>
  <c r="BM59" i="6" s="1"/>
  <c r="AA59" i="6"/>
  <c r="J64" i="5" s="1"/>
  <c r="Q59" i="6"/>
  <c r="BQ59" i="6" s="1"/>
  <c r="DN59" i="6" s="1"/>
  <c r="S64" i="18" s="1"/>
  <c r="T64" i="18" s="1"/>
  <c r="M59" i="6"/>
  <c r="L64" i="5" s="1"/>
  <c r="I59" i="6"/>
  <c r="BA59" i="6" s="1"/>
  <c r="CX59" i="6" s="1"/>
  <c r="K64" i="18" s="1"/>
  <c r="L64" i="18" s="1"/>
  <c r="E59" i="6"/>
  <c r="A59" i="6"/>
  <c r="AK59" i="6" s="1"/>
  <c r="AW58" i="6"/>
  <c r="AO58" i="6"/>
  <c r="AD58" i="6"/>
  <c r="N63" i="5" s="1"/>
  <c r="AA58" i="6"/>
  <c r="BE58" i="6" s="1"/>
  <c r="DB58" i="6" s="1"/>
  <c r="M63" i="18" s="1"/>
  <c r="N63" i="18" s="1"/>
  <c r="Q58" i="6"/>
  <c r="BQ58" i="6" s="1"/>
  <c r="DN58" i="6" s="1"/>
  <c r="S63" i="18" s="1"/>
  <c r="T63" i="18" s="1"/>
  <c r="M58" i="6"/>
  <c r="L63" i="5" s="1"/>
  <c r="I58" i="6"/>
  <c r="K63" i="4" s="1"/>
  <c r="L63" i="4" s="1"/>
  <c r="E58" i="6"/>
  <c r="AS58" i="6" s="1"/>
  <c r="A58" i="6"/>
  <c r="AK58" i="6" s="1"/>
  <c r="AW57" i="6"/>
  <c r="AO57" i="6"/>
  <c r="AD57" i="6"/>
  <c r="BM57" i="6" s="1"/>
  <c r="DJ57" i="6" s="1"/>
  <c r="Q62" i="18" s="1"/>
  <c r="R62" i="18" s="1"/>
  <c r="AA57" i="6"/>
  <c r="Q57" i="6"/>
  <c r="BQ57" i="6" s="1"/>
  <c r="DN57" i="6" s="1"/>
  <c r="S62" i="18" s="1"/>
  <c r="T62" i="18" s="1"/>
  <c r="M57" i="6"/>
  <c r="L62" i="5" s="1"/>
  <c r="I57" i="6"/>
  <c r="BA57" i="6" s="1"/>
  <c r="CX57" i="6" s="1"/>
  <c r="K62" i="18" s="1"/>
  <c r="L62" i="18" s="1"/>
  <c r="E57" i="6"/>
  <c r="A57" i="6"/>
  <c r="AK57" i="6" s="1"/>
  <c r="AW56" i="6"/>
  <c r="AO56" i="6"/>
  <c r="AD56" i="6"/>
  <c r="N61" i="5" s="1"/>
  <c r="AA56" i="6"/>
  <c r="BE56" i="6" s="1"/>
  <c r="DB56" i="6" s="1"/>
  <c r="M61" i="18" s="1"/>
  <c r="N61" i="18" s="1"/>
  <c r="Q56" i="6"/>
  <c r="P61" i="5" s="1"/>
  <c r="M56" i="6"/>
  <c r="L61" i="5" s="1"/>
  <c r="I56" i="6"/>
  <c r="H61" i="5" s="1"/>
  <c r="E56" i="6"/>
  <c r="AS56" i="6" s="1"/>
  <c r="CP56" i="6" s="1"/>
  <c r="G61" i="18" s="1"/>
  <c r="H61" i="18" s="1"/>
  <c r="A56" i="6"/>
  <c r="AK56" i="6" s="1"/>
  <c r="CH54" i="6" s="1"/>
  <c r="C59" i="18" s="1"/>
  <c r="D59" i="18" s="1"/>
  <c r="AW55" i="6"/>
  <c r="AO55" i="6"/>
  <c r="AD55" i="6"/>
  <c r="N60" i="5" s="1"/>
  <c r="AA55" i="6"/>
  <c r="Q55" i="6"/>
  <c r="BQ55" i="6" s="1"/>
  <c r="DN55" i="6" s="1"/>
  <c r="S60" i="18" s="1"/>
  <c r="T60" i="18" s="1"/>
  <c r="M55" i="6"/>
  <c r="L60" i="5" s="1"/>
  <c r="I55" i="6"/>
  <c r="BA55" i="6" s="1"/>
  <c r="CX55" i="6" s="1"/>
  <c r="K60" i="18" s="1"/>
  <c r="L60" i="18" s="1"/>
  <c r="E55" i="6"/>
  <c r="G60" i="4" s="1"/>
  <c r="H60" i="4" s="1"/>
  <c r="A55" i="6"/>
  <c r="AK55" i="6" s="1"/>
  <c r="AW54" i="6"/>
  <c r="AO54" i="6"/>
  <c r="AD54" i="6"/>
  <c r="N59" i="5" s="1"/>
  <c r="AA54" i="6"/>
  <c r="BE54" i="6" s="1"/>
  <c r="DB54" i="6" s="1"/>
  <c r="M59" i="18" s="1"/>
  <c r="N59" i="18" s="1"/>
  <c r="Q54" i="6"/>
  <c r="M54" i="6"/>
  <c r="L59" i="5" s="1"/>
  <c r="I54" i="6"/>
  <c r="K59" i="4" s="1"/>
  <c r="L59" i="4" s="1"/>
  <c r="E54" i="6"/>
  <c r="AS54" i="6" s="1"/>
  <c r="A54" i="6"/>
  <c r="AW53" i="6"/>
  <c r="AO53" i="6"/>
  <c r="AD53" i="6"/>
  <c r="N58" i="5" s="1"/>
  <c r="AA53" i="6"/>
  <c r="J58" i="5" s="1"/>
  <c r="Q53" i="6"/>
  <c r="BQ53" i="6" s="1"/>
  <c r="DN53" i="6" s="1"/>
  <c r="S58" i="18" s="1"/>
  <c r="T58" i="18" s="1"/>
  <c r="M53" i="6"/>
  <c r="L58" i="5" s="1"/>
  <c r="I53" i="6"/>
  <c r="H58" i="5" s="1"/>
  <c r="E53" i="6"/>
  <c r="A53" i="6"/>
  <c r="AK53" i="6" s="1"/>
  <c r="AW52" i="6"/>
  <c r="AO52" i="6"/>
  <c r="AD52" i="6"/>
  <c r="Q57" i="4" s="1"/>
  <c r="R57" i="4" s="1"/>
  <c r="AA52" i="6"/>
  <c r="BE52" i="6" s="1"/>
  <c r="DB52" i="6" s="1"/>
  <c r="M57" i="18" s="1"/>
  <c r="N57" i="18" s="1"/>
  <c r="Q52" i="6"/>
  <c r="M52" i="6"/>
  <c r="BI52" i="6" s="1"/>
  <c r="DF52" i="6" s="1"/>
  <c r="O57" i="18" s="1"/>
  <c r="P57" i="18" s="1"/>
  <c r="I52" i="6"/>
  <c r="K57" i="4" s="1"/>
  <c r="L57" i="4" s="1"/>
  <c r="E52" i="6"/>
  <c r="AS52" i="6" s="1"/>
  <c r="CP52" i="6" s="1"/>
  <c r="G57" i="18" s="1"/>
  <c r="H57" i="18" s="1"/>
  <c r="A52" i="6"/>
  <c r="AW51" i="6"/>
  <c r="AO51" i="6"/>
  <c r="AD51" i="6"/>
  <c r="Q56" i="4" s="1"/>
  <c r="R56" i="4" s="1"/>
  <c r="AA51" i="6"/>
  <c r="Q51" i="6"/>
  <c r="P56" i="5" s="1"/>
  <c r="M51" i="6"/>
  <c r="I51" i="6"/>
  <c r="E51" i="6"/>
  <c r="A51" i="6"/>
  <c r="AK51" i="6" s="1"/>
  <c r="AW50" i="6"/>
  <c r="AO50" i="6"/>
  <c r="AD50" i="6"/>
  <c r="AA50" i="6"/>
  <c r="J55" i="5" s="1"/>
  <c r="Q50" i="6"/>
  <c r="BQ50" i="6" s="1"/>
  <c r="DN50" i="6" s="1"/>
  <c r="S55" i="18" s="1"/>
  <c r="T55" i="18" s="1"/>
  <c r="M50" i="6"/>
  <c r="BI50" i="6" s="1"/>
  <c r="DF50" i="6" s="1"/>
  <c r="O55" i="18" s="1"/>
  <c r="P55" i="18" s="1"/>
  <c r="I50" i="6"/>
  <c r="E50" i="6"/>
  <c r="AS50" i="6" s="1"/>
  <c r="A50" i="6"/>
  <c r="AK50" i="6" s="1"/>
  <c r="AW49" i="6"/>
  <c r="AO49" i="6"/>
  <c r="AD49" i="6"/>
  <c r="N54" i="5" s="1"/>
  <c r="AA49" i="6"/>
  <c r="J54" i="5" s="1"/>
  <c r="Q49" i="6"/>
  <c r="BQ49" i="6" s="1"/>
  <c r="DN49" i="6" s="1"/>
  <c r="S54" i="18" s="1"/>
  <c r="T54" i="18" s="1"/>
  <c r="M49" i="6"/>
  <c r="L54" i="5" s="1"/>
  <c r="I49" i="6"/>
  <c r="H54" i="5" s="1"/>
  <c r="E49" i="6"/>
  <c r="A49" i="6"/>
  <c r="AK49" i="6" s="1"/>
  <c r="CH47" i="6" s="1"/>
  <c r="C52" i="18" s="1"/>
  <c r="D52" i="18" s="1"/>
  <c r="AW48" i="6"/>
  <c r="AO48" i="6"/>
  <c r="AD48" i="6"/>
  <c r="AA48" i="6"/>
  <c r="BE48" i="6" s="1"/>
  <c r="DB48" i="6" s="1"/>
  <c r="M53" i="18" s="1"/>
  <c r="N53" i="18" s="1"/>
  <c r="Q48" i="6"/>
  <c r="M48" i="6"/>
  <c r="O53" i="4" s="1"/>
  <c r="P53" i="4" s="1"/>
  <c r="I48" i="6"/>
  <c r="E48" i="6"/>
  <c r="AS48" i="6" s="1"/>
  <c r="CP48" i="6" s="1"/>
  <c r="G53" i="18" s="1"/>
  <c r="H53" i="18" s="1"/>
  <c r="A48" i="6"/>
  <c r="AW47" i="6"/>
  <c r="AO47" i="6"/>
  <c r="AD47" i="6"/>
  <c r="BM47" i="6" s="1"/>
  <c r="AA47" i="6"/>
  <c r="M52" i="4" s="1"/>
  <c r="N52" i="4" s="1"/>
  <c r="Q47" i="6"/>
  <c r="BQ47" i="6" s="1"/>
  <c r="DN47" i="6" s="1"/>
  <c r="S52" i="18" s="1"/>
  <c r="T52" i="18" s="1"/>
  <c r="M47" i="6"/>
  <c r="O52" i="4" s="1"/>
  <c r="P52" i="4" s="1"/>
  <c r="I47" i="6"/>
  <c r="H52" i="5" s="1"/>
  <c r="E47" i="6"/>
  <c r="A47" i="6"/>
  <c r="AW46" i="6"/>
  <c r="AO46" i="6"/>
  <c r="AD46" i="6"/>
  <c r="N51" i="5" s="1"/>
  <c r="AA46" i="6"/>
  <c r="M51" i="4" s="1"/>
  <c r="N51" i="4" s="1"/>
  <c r="Q46" i="6"/>
  <c r="BQ46" i="6" s="1"/>
  <c r="DN46" i="6" s="1"/>
  <c r="S51" i="18" s="1"/>
  <c r="T51" i="18" s="1"/>
  <c r="M46" i="6"/>
  <c r="L51" i="5" s="1"/>
  <c r="I46" i="6"/>
  <c r="E46" i="6"/>
  <c r="A46" i="6"/>
  <c r="AW45" i="6"/>
  <c r="AO45" i="6"/>
  <c r="AD45" i="6"/>
  <c r="BM45" i="6" s="1"/>
  <c r="DJ45" i="6" s="1"/>
  <c r="Q50" i="18" s="1"/>
  <c r="R50" i="18" s="1"/>
  <c r="AA45" i="6"/>
  <c r="Q45" i="6"/>
  <c r="BQ45" i="6" s="1"/>
  <c r="DN45" i="6" s="1"/>
  <c r="S50" i="18" s="1"/>
  <c r="T50" i="18" s="1"/>
  <c r="M45" i="6"/>
  <c r="BI45" i="6" s="1"/>
  <c r="DF45" i="6" s="1"/>
  <c r="O50" i="18" s="1"/>
  <c r="P50" i="18" s="1"/>
  <c r="I45" i="6"/>
  <c r="K50" i="4" s="1"/>
  <c r="L50" i="4" s="1"/>
  <c r="E45" i="6"/>
  <c r="A45" i="6"/>
  <c r="AK45" i="6" s="1"/>
  <c r="CH43" i="6" s="1"/>
  <c r="C48" i="18" s="1"/>
  <c r="D48" i="18" s="1"/>
  <c r="AW44" i="6"/>
  <c r="AO44" i="6"/>
  <c r="AD44" i="6"/>
  <c r="AA44" i="6"/>
  <c r="BE44" i="6" s="1"/>
  <c r="DB44" i="6" s="1"/>
  <c r="M49" i="18" s="1"/>
  <c r="N49" i="18" s="1"/>
  <c r="Q44" i="6"/>
  <c r="M44" i="6"/>
  <c r="L49" i="5" s="1"/>
  <c r="I44" i="6"/>
  <c r="H49" i="5" s="1"/>
  <c r="E44" i="6"/>
  <c r="AS44" i="6" s="1"/>
  <c r="CP44" i="6" s="1"/>
  <c r="G49" i="18" s="1"/>
  <c r="H49" i="18" s="1"/>
  <c r="A44" i="6"/>
  <c r="AW43" i="6"/>
  <c r="AO43" i="6"/>
  <c r="AD43" i="6"/>
  <c r="N48" i="5" s="1"/>
  <c r="AA43" i="6"/>
  <c r="Q43" i="6"/>
  <c r="M43" i="6"/>
  <c r="BI43" i="6" s="1"/>
  <c r="DF43" i="6" s="1"/>
  <c r="O48" i="18" s="1"/>
  <c r="P48" i="18" s="1"/>
  <c r="I43" i="6"/>
  <c r="BA43" i="6" s="1"/>
  <c r="CX43" i="6" s="1"/>
  <c r="K48" i="18" s="1"/>
  <c r="L48" i="18" s="1"/>
  <c r="E43" i="6"/>
  <c r="A43" i="6"/>
  <c r="AK43" i="6" s="1"/>
  <c r="AW42" i="6"/>
  <c r="AO42" i="6"/>
  <c r="AD42" i="6"/>
  <c r="N47" i="5" s="1"/>
  <c r="AA42" i="6"/>
  <c r="J47" i="5" s="1"/>
  <c r="Q42" i="6"/>
  <c r="M42" i="6"/>
  <c r="L47" i="5" s="1"/>
  <c r="I42" i="6"/>
  <c r="E42" i="6"/>
  <c r="AS42" i="6" s="1"/>
  <c r="A42" i="6"/>
  <c r="AK42" i="6" s="1"/>
  <c r="AW41" i="6"/>
  <c r="AO41" i="6"/>
  <c r="AD41" i="6"/>
  <c r="N46" i="5" s="1"/>
  <c r="AA41" i="6"/>
  <c r="BE41" i="6" s="1"/>
  <c r="Q41" i="6"/>
  <c r="BQ41" i="6" s="1"/>
  <c r="M41" i="6"/>
  <c r="I41" i="6"/>
  <c r="H46" i="5" s="1"/>
  <c r="E41" i="6"/>
  <c r="AS41" i="6" s="1"/>
  <c r="A41" i="6"/>
  <c r="AK41" i="6" s="1"/>
  <c r="AW40" i="6"/>
  <c r="AO40" i="6"/>
  <c r="AD40" i="6"/>
  <c r="N45" i="5" s="1"/>
  <c r="AA40" i="6"/>
  <c r="BE40" i="6" s="1"/>
  <c r="Q40" i="6"/>
  <c r="P45" i="5" s="1"/>
  <c r="M40" i="6"/>
  <c r="I40" i="6"/>
  <c r="H45" i="5" s="1"/>
  <c r="E40" i="6"/>
  <c r="AS40" i="6" s="1"/>
  <c r="A40" i="6"/>
  <c r="AW39" i="6"/>
  <c r="AO39" i="6"/>
  <c r="AD39" i="6"/>
  <c r="BM39" i="6" s="1"/>
  <c r="AA39" i="6"/>
  <c r="Q39" i="6"/>
  <c r="BQ39" i="6" s="1"/>
  <c r="M39" i="6"/>
  <c r="BI39" i="6" s="1"/>
  <c r="I39" i="6"/>
  <c r="H44" i="5" s="1"/>
  <c r="E39" i="6"/>
  <c r="A39" i="6"/>
  <c r="AK39" i="6" s="1"/>
  <c r="AW38" i="6"/>
  <c r="AO38" i="6"/>
  <c r="AD38" i="6"/>
  <c r="N43" i="5" s="1"/>
  <c r="AA38" i="6"/>
  <c r="Q38" i="6"/>
  <c r="BQ38" i="6" s="1"/>
  <c r="M38" i="6"/>
  <c r="L43" i="5" s="1"/>
  <c r="I38" i="6"/>
  <c r="E38" i="6"/>
  <c r="AS38" i="6" s="1"/>
  <c r="A38" i="6"/>
  <c r="AK38" i="6" s="1"/>
  <c r="AW37" i="6"/>
  <c r="AO37" i="6"/>
  <c r="AD37" i="6"/>
  <c r="N42" i="5" s="1"/>
  <c r="AA37" i="6"/>
  <c r="BE37" i="6" s="1"/>
  <c r="Q37" i="6"/>
  <c r="BQ37" i="6" s="1"/>
  <c r="M37" i="6"/>
  <c r="L42" i="5" s="1"/>
  <c r="I37" i="6"/>
  <c r="E37" i="6"/>
  <c r="A37" i="6"/>
  <c r="AK37" i="6" s="1"/>
  <c r="AW36" i="6"/>
  <c r="AO36" i="6"/>
  <c r="AD36" i="6"/>
  <c r="N41" i="5" s="1"/>
  <c r="AA36" i="6"/>
  <c r="BE36" i="6" s="1"/>
  <c r="Q36" i="6"/>
  <c r="P41" i="5" s="1"/>
  <c r="M36" i="6"/>
  <c r="L41" i="5" s="1"/>
  <c r="I36" i="6"/>
  <c r="H41" i="5" s="1"/>
  <c r="E36" i="6"/>
  <c r="AS36" i="6" s="1"/>
  <c r="A36" i="6"/>
  <c r="AW35" i="6"/>
  <c r="AO35" i="6"/>
  <c r="AD35" i="6"/>
  <c r="Q40" i="4" s="1"/>
  <c r="R40" i="4" s="1"/>
  <c r="AA35" i="6"/>
  <c r="Q35" i="6"/>
  <c r="S40" i="4" s="1"/>
  <c r="T40" i="4" s="1"/>
  <c r="M35" i="6"/>
  <c r="I35" i="6"/>
  <c r="BA35" i="6" s="1"/>
  <c r="E35" i="6"/>
  <c r="AS35" i="6" s="1"/>
  <c r="A35" i="6"/>
  <c r="AW34" i="6"/>
  <c r="AO34" i="6"/>
  <c r="AD34" i="6"/>
  <c r="BM34" i="6" s="1"/>
  <c r="AA34" i="6"/>
  <c r="BE34" i="6" s="1"/>
  <c r="Q34" i="6"/>
  <c r="P39" i="5" s="1"/>
  <c r="M34" i="6"/>
  <c r="BI34" i="6" s="1"/>
  <c r="I34" i="6"/>
  <c r="BA34" i="6" s="1"/>
  <c r="E34" i="6"/>
  <c r="G39" i="4" s="1"/>
  <c r="H39" i="4" s="1"/>
  <c r="A34" i="6"/>
  <c r="AW33" i="6"/>
  <c r="AO33" i="6"/>
  <c r="AD33" i="6"/>
  <c r="AA33" i="6"/>
  <c r="Q33" i="6"/>
  <c r="S38" i="4" s="1"/>
  <c r="T38" i="4" s="1"/>
  <c r="M33" i="6"/>
  <c r="I33" i="6"/>
  <c r="E33" i="6"/>
  <c r="AS33" i="6" s="1"/>
  <c r="A33" i="6"/>
  <c r="AK33" i="6" s="1"/>
  <c r="AW32" i="6"/>
  <c r="AO32" i="6"/>
  <c r="AD32" i="6"/>
  <c r="AA32" i="6"/>
  <c r="BE32" i="6" s="1"/>
  <c r="Q32" i="6"/>
  <c r="M32" i="6"/>
  <c r="L37" i="5" s="1"/>
  <c r="I32" i="6"/>
  <c r="H37" i="5" s="1"/>
  <c r="E32" i="6"/>
  <c r="AS32" i="6" s="1"/>
  <c r="A32" i="6"/>
  <c r="AW31" i="6"/>
  <c r="AO31" i="6"/>
  <c r="AD31" i="6"/>
  <c r="BM31" i="6" s="1"/>
  <c r="AA31" i="6"/>
  <c r="J36" i="5" s="1"/>
  <c r="Q31" i="6"/>
  <c r="M31" i="6"/>
  <c r="L36" i="5" s="1"/>
  <c r="I31" i="6"/>
  <c r="BA31" i="6" s="1"/>
  <c r="E31" i="6"/>
  <c r="AS31" i="6" s="1"/>
  <c r="A31" i="6"/>
  <c r="AK31" i="6" s="1"/>
  <c r="AO30" i="6"/>
  <c r="AD30" i="6"/>
  <c r="AA30" i="6"/>
  <c r="BE30" i="6" s="1"/>
  <c r="Q30" i="6"/>
  <c r="BQ30" i="6" s="1"/>
  <c r="M30" i="6"/>
  <c r="BI30" i="6" s="1"/>
  <c r="I30" i="6"/>
  <c r="H35" i="5" s="1"/>
  <c r="E30" i="6"/>
  <c r="AS30" i="6" s="1"/>
  <c r="A30" i="6"/>
  <c r="AK30" i="6" s="1"/>
  <c r="AO29" i="6"/>
  <c r="AD29" i="6"/>
  <c r="N34" i="5" s="1"/>
  <c r="AA29" i="6"/>
  <c r="J34" i="5" s="1"/>
  <c r="Q29" i="6"/>
  <c r="M29" i="6"/>
  <c r="O34" i="4" s="1"/>
  <c r="P34" i="4" s="1"/>
  <c r="I29" i="6"/>
  <c r="BA29" i="6" s="1"/>
  <c r="E29" i="6"/>
  <c r="AS29" i="6" s="1"/>
  <c r="A29" i="6"/>
  <c r="AK29" i="6" s="1"/>
  <c r="AO28" i="6"/>
  <c r="AD28" i="6"/>
  <c r="N33" i="5" s="1"/>
  <c r="AA28" i="6"/>
  <c r="BE28" i="6" s="1"/>
  <c r="Q28" i="6"/>
  <c r="P33" i="5" s="1"/>
  <c r="M28" i="6"/>
  <c r="I28" i="6"/>
  <c r="E28" i="6"/>
  <c r="A28" i="6"/>
  <c r="AK28" i="6" s="1"/>
  <c r="AO27" i="6"/>
  <c r="AD27" i="6"/>
  <c r="AA27" i="6"/>
  <c r="Q27" i="6"/>
  <c r="BQ27" i="6" s="1"/>
  <c r="M27" i="6"/>
  <c r="BI27" i="6" s="1"/>
  <c r="I27" i="6"/>
  <c r="BA27" i="6" s="1"/>
  <c r="E27" i="6"/>
  <c r="AS27" i="6" s="1"/>
  <c r="A27" i="6"/>
  <c r="AK27" i="6" s="1"/>
  <c r="AO26" i="6"/>
  <c r="AD26" i="6"/>
  <c r="AA26" i="6"/>
  <c r="BE26" i="6" s="1"/>
  <c r="Q26" i="6"/>
  <c r="BQ26" i="6" s="1"/>
  <c r="M26" i="6"/>
  <c r="I26" i="6"/>
  <c r="E26" i="6"/>
  <c r="AS26" i="6" s="1"/>
  <c r="A26" i="6"/>
  <c r="AK26" i="6" s="1"/>
  <c r="AO25" i="6"/>
  <c r="AD25" i="6"/>
  <c r="AA25" i="6"/>
  <c r="Q25" i="6"/>
  <c r="BQ25" i="6" s="1"/>
  <c r="M25" i="6"/>
  <c r="L30" i="5" s="1"/>
  <c r="I25" i="6"/>
  <c r="H30" i="5" s="1"/>
  <c r="E25" i="6"/>
  <c r="A25" i="6"/>
  <c r="AO24" i="6"/>
  <c r="AD24" i="6"/>
  <c r="BM24" i="6" s="1"/>
  <c r="AA24" i="6"/>
  <c r="BE24" i="6" s="1"/>
  <c r="Q24" i="6"/>
  <c r="S29" i="4" s="1"/>
  <c r="T29" i="4" s="1"/>
  <c r="M24" i="6"/>
  <c r="L29" i="5" s="1"/>
  <c r="I24" i="6"/>
  <c r="K29" i="4" s="1"/>
  <c r="L29" i="4" s="1"/>
  <c r="E24" i="6"/>
  <c r="A24" i="6"/>
  <c r="AK24" i="6" s="1"/>
  <c r="AO23" i="6"/>
  <c r="AD23" i="6"/>
  <c r="BM23" i="6" s="1"/>
  <c r="AA23" i="6"/>
  <c r="BE23" i="6" s="1"/>
  <c r="Q23" i="6"/>
  <c r="BQ23" i="6" s="1"/>
  <c r="M23" i="6"/>
  <c r="L28" i="5" s="1"/>
  <c r="I23" i="6"/>
  <c r="E23" i="6"/>
  <c r="AS23" i="6" s="1"/>
  <c r="A23" i="6"/>
  <c r="AK23" i="6" s="1"/>
  <c r="AO22" i="6"/>
  <c r="AD22" i="6"/>
  <c r="Q27" i="4" s="1"/>
  <c r="R27" i="4" s="1"/>
  <c r="AA22" i="6"/>
  <c r="BE22" i="6" s="1"/>
  <c r="Q22" i="6"/>
  <c r="BQ22" i="6" s="1"/>
  <c r="M22" i="6"/>
  <c r="BI22" i="6" s="1"/>
  <c r="I22" i="6"/>
  <c r="BA22" i="6" s="1"/>
  <c r="E22" i="6"/>
  <c r="G27" i="4" s="1"/>
  <c r="H27" i="4" s="1"/>
  <c r="A22" i="6"/>
  <c r="AK22" i="6" s="1"/>
  <c r="AO21" i="6"/>
  <c r="AD21" i="6"/>
  <c r="BM21" i="6" s="1"/>
  <c r="AA21" i="6"/>
  <c r="BE21" i="6" s="1"/>
  <c r="Q21" i="6"/>
  <c r="BQ21" i="6" s="1"/>
  <c r="M21" i="6"/>
  <c r="BI21" i="6" s="1"/>
  <c r="I21" i="6"/>
  <c r="E21" i="6"/>
  <c r="AS21" i="6" s="1"/>
  <c r="A21" i="6"/>
  <c r="AO20" i="6"/>
  <c r="AD20" i="6"/>
  <c r="N25" i="5" s="1"/>
  <c r="AA20" i="6"/>
  <c r="BE20" i="6" s="1"/>
  <c r="Q20" i="6"/>
  <c r="BQ20" i="6" s="1"/>
  <c r="M20" i="6"/>
  <c r="BI20" i="6" s="1"/>
  <c r="I20" i="6"/>
  <c r="BA20" i="6" s="1"/>
  <c r="E20" i="6"/>
  <c r="AS20" i="6" s="1"/>
  <c r="A20" i="6"/>
  <c r="AO19" i="6"/>
  <c r="AD19" i="6"/>
  <c r="AA19" i="6"/>
  <c r="BE19" i="6" s="1"/>
  <c r="Q19" i="6"/>
  <c r="BQ19" i="6" s="1"/>
  <c r="M19" i="6"/>
  <c r="I19" i="6"/>
  <c r="BA19" i="6" s="1"/>
  <c r="E19" i="6"/>
  <c r="A19" i="6"/>
  <c r="AK19" i="6" s="1"/>
  <c r="AO18" i="6"/>
  <c r="AD18" i="6"/>
  <c r="N23" i="5" s="1"/>
  <c r="AA18" i="6"/>
  <c r="BE18" i="6" s="1"/>
  <c r="Q18" i="6"/>
  <c r="BQ18" i="6" s="1"/>
  <c r="M18" i="6"/>
  <c r="BI18" i="6" s="1"/>
  <c r="I18" i="6"/>
  <c r="H23" i="5" s="1"/>
  <c r="E18" i="6"/>
  <c r="G23" i="4" s="1"/>
  <c r="H23" i="4" s="1"/>
  <c r="A18" i="6"/>
  <c r="AK18" i="6" s="1"/>
  <c r="AO17" i="6"/>
  <c r="AD17" i="6"/>
  <c r="AA17" i="6"/>
  <c r="BE17" i="6" s="1"/>
  <c r="Q17" i="6"/>
  <c r="BQ17" i="6" s="1"/>
  <c r="M17" i="6"/>
  <c r="I17" i="6"/>
  <c r="H22" i="5" s="1"/>
  <c r="E17" i="6"/>
  <c r="A17" i="6"/>
  <c r="AK17" i="6" s="1"/>
  <c r="AO16" i="6"/>
  <c r="AD16" i="6"/>
  <c r="AA16" i="6"/>
  <c r="J21" i="5" s="1"/>
  <c r="Q16" i="6"/>
  <c r="M16" i="6"/>
  <c r="BI16" i="6" s="1"/>
  <c r="I16" i="6"/>
  <c r="E16" i="6"/>
  <c r="AS16" i="6" s="1"/>
  <c r="A16" i="6"/>
  <c r="AW15" i="6"/>
  <c r="AO15" i="6"/>
  <c r="AH15" i="6"/>
  <c r="AW30" i="6" s="1"/>
  <c r="AD15" i="6"/>
  <c r="AA15" i="6"/>
  <c r="M20" i="4" s="1"/>
  <c r="N20" i="4" s="1"/>
  <c r="Q15" i="6"/>
  <c r="S20" i="4" s="1"/>
  <c r="T20" i="4" s="1"/>
  <c r="M15" i="6"/>
  <c r="BI15" i="6" s="1"/>
  <c r="I15" i="6"/>
  <c r="BA15" i="6" s="1"/>
  <c r="E15" i="6"/>
  <c r="AS15" i="6" s="1"/>
  <c r="A15" i="6"/>
  <c r="C20" i="4" s="1"/>
  <c r="D20" i="4" s="1"/>
  <c r="AW14" i="6"/>
  <c r="AO14" i="6"/>
  <c r="AH14" i="6"/>
  <c r="BY29" i="6" s="1"/>
  <c r="CT29" i="6" s="1"/>
  <c r="I34" i="18" s="1"/>
  <c r="J34" i="18" s="1"/>
  <c r="AD14" i="6"/>
  <c r="N19" i="5" s="1"/>
  <c r="AA14" i="6"/>
  <c r="BE14" i="6" s="1"/>
  <c r="Q14" i="6"/>
  <c r="BQ14" i="6" s="1"/>
  <c r="M14" i="6"/>
  <c r="I14" i="6"/>
  <c r="E14" i="6"/>
  <c r="A14" i="6"/>
  <c r="AW13" i="6"/>
  <c r="AO13" i="6"/>
  <c r="AH13" i="6"/>
  <c r="BY28" i="6" s="1"/>
  <c r="CT28" i="6" s="1"/>
  <c r="I33" i="18" s="1"/>
  <c r="J33" i="18" s="1"/>
  <c r="AD13" i="6"/>
  <c r="BM13" i="6" s="1"/>
  <c r="AA13" i="6"/>
  <c r="M18" i="4" s="1"/>
  <c r="N18" i="4" s="1"/>
  <c r="Q13" i="6"/>
  <c r="BQ13" i="6" s="1"/>
  <c r="M13" i="6"/>
  <c r="L18" i="5" s="1"/>
  <c r="I13" i="6"/>
  <c r="BA13" i="6" s="1"/>
  <c r="E13" i="6"/>
  <c r="A13" i="6"/>
  <c r="AK13" i="6" s="1"/>
  <c r="AW12" i="6"/>
  <c r="AO12" i="6"/>
  <c r="AH12" i="6"/>
  <c r="I32" i="4" s="1"/>
  <c r="J32" i="4" s="1"/>
  <c r="AD12" i="6"/>
  <c r="Q17" i="4" s="1"/>
  <c r="R17" i="4" s="1"/>
  <c r="AA12" i="6"/>
  <c r="BE12" i="6" s="1"/>
  <c r="Q12" i="6"/>
  <c r="P17" i="5" s="1"/>
  <c r="M12" i="6"/>
  <c r="O17" i="4" s="1"/>
  <c r="P17" i="4" s="1"/>
  <c r="I12" i="6"/>
  <c r="H17" i="5" s="1"/>
  <c r="E12" i="6"/>
  <c r="AS12" i="6" s="1"/>
  <c r="A12" i="6"/>
  <c r="AK12" i="6" s="1"/>
  <c r="AW11" i="6"/>
  <c r="AO11" i="6"/>
  <c r="AH11" i="6"/>
  <c r="AD11" i="6"/>
  <c r="BM11" i="6" s="1"/>
  <c r="AA11" i="6"/>
  <c r="J16" i="5" s="1"/>
  <c r="Q11" i="6"/>
  <c r="BQ11" i="6" s="1"/>
  <c r="M11" i="6"/>
  <c r="L16" i="5" s="1"/>
  <c r="I11" i="6"/>
  <c r="H16" i="5" s="1"/>
  <c r="E11" i="6"/>
  <c r="A11" i="6"/>
  <c r="AK11" i="6" s="1"/>
  <c r="AW10" i="6"/>
  <c r="AO10" i="6"/>
  <c r="AH10" i="6"/>
  <c r="I30" i="4" s="1"/>
  <c r="J30" i="4" s="1"/>
  <c r="AD10" i="6"/>
  <c r="BM10" i="6" s="1"/>
  <c r="AA10" i="6"/>
  <c r="M15" i="4" s="1"/>
  <c r="N15" i="4" s="1"/>
  <c r="Q10" i="6"/>
  <c r="BQ10" i="6" s="1"/>
  <c r="M10" i="6"/>
  <c r="I10" i="6"/>
  <c r="BA10" i="6" s="1"/>
  <c r="E10" i="6"/>
  <c r="A10" i="6"/>
  <c r="AK10" i="6" s="1"/>
  <c r="AW9" i="6"/>
  <c r="AO9" i="6"/>
  <c r="AH9" i="6"/>
  <c r="BY24" i="6" s="1"/>
  <c r="I29" i="9" s="1"/>
  <c r="J29" i="9" s="1"/>
  <c r="AD9" i="6"/>
  <c r="BM9" i="6" s="1"/>
  <c r="AA9" i="6"/>
  <c r="BE9" i="6" s="1"/>
  <c r="Q9" i="6"/>
  <c r="M9" i="6"/>
  <c r="I9" i="6"/>
  <c r="E9" i="6"/>
  <c r="G14" i="4" s="1"/>
  <c r="H14" i="4" s="1"/>
  <c r="A9" i="6"/>
  <c r="AK9" i="6" s="1"/>
  <c r="AW8" i="6"/>
  <c r="AO8" i="6"/>
  <c r="AH8" i="6"/>
  <c r="I28" i="4" s="1"/>
  <c r="J28" i="4" s="1"/>
  <c r="AD8" i="6"/>
  <c r="BM8" i="6" s="1"/>
  <c r="AA8" i="6"/>
  <c r="Q8" i="6"/>
  <c r="P13" i="5" s="1"/>
  <c r="M8" i="6"/>
  <c r="L13" i="5" s="1"/>
  <c r="I8" i="6"/>
  <c r="K13" i="4" s="1"/>
  <c r="L13" i="4" s="1"/>
  <c r="E8" i="6"/>
  <c r="AS8" i="6" s="1"/>
  <c r="A8" i="6"/>
  <c r="AK8" i="6" s="1"/>
  <c r="AW7" i="6"/>
  <c r="AO7" i="6"/>
  <c r="AH7" i="6"/>
  <c r="AW22" i="6" s="1"/>
  <c r="AD7" i="6"/>
  <c r="Q12" i="4" s="1"/>
  <c r="R12" i="4" s="1"/>
  <c r="AA7" i="6"/>
  <c r="Q7" i="6"/>
  <c r="S12" i="4" s="1"/>
  <c r="T12" i="4" s="1"/>
  <c r="M7" i="6"/>
  <c r="I7" i="6"/>
  <c r="BA7" i="6" s="1"/>
  <c r="E7" i="6"/>
  <c r="AS7" i="6" s="1"/>
  <c r="A7" i="6"/>
  <c r="AK7" i="6" s="1"/>
  <c r="AW6" i="6"/>
  <c r="AO6" i="6"/>
  <c r="AH6" i="6"/>
  <c r="I26" i="4" s="1"/>
  <c r="J26" i="4" s="1"/>
  <c r="AD6" i="6"/>
  <c r="N11" i="5" s="1"/>
  <c r="AA6" i="6"/>
  <c r="BE6" i="6" s="1"/>
  <c r="Q6" i="6"/>
  <c r="BQ6" i="6" s="1"/>
  <c r="M6" i="6"/>
  <c r="L11" i="5" s="1"/>
  <c r="I6" i="6"/>
  <c r="E6" i="6"/>
  <c r="AS6" i="6" s="1"/>
  <c r="A6" i="6"/>
  <c r="AK6" i="6" s="1"/>
  <c r="AW5" i="6"/>
  <c r="AO5" i="6"/>
  <c r="AH5" i="6"/>
  <c r="AD5" i="6"/>
  <c r="BM5" i="6" s="1"/>
  <c r="AA5" i="6"/>
  <c r="J10" i="5" s="1"/>
  <c r="Q5" i="6"/>
  <c r="P10" i="5" s="1"/>
  <c r="M5" i="6"/>
  <c r="L10" i="5" s="1"/>
  <c r="I5" i="6"/>
  <c r="BA5" i="6" s="1"/>
  <c r="E5" i="6"/>
  <c r="A5" i="6"/>
  <c r="AW4" i="6"/>
  <c r="AO4" i="6"/>
  <c r="AH4" i="6"/>
  <c r="I24" i="4" s="1"/>
  <c r="J24" i="4" s="1"/>
  <c r="AD4" i="6"/>
  <c r="N9" i="5" s="1"/>
  <c r="AA4" i="6"/>
  <c r="Q4" i="6"/>
  <c r="BQ4" i="6" s="1"/>
  <c r="M4" i="6"/>
  <c r="BI4" i="6" s="1"/>
  <c r="I4" i="6"/>
  <c r="K9" i="4" s="1"/>
  <c r="L9" i="4" s="1"/>
  <c r="E4" i="6"/>
  <c r="A4" i="6"/>
  <c r="AK4" i="6" s="1"/>
  <c r="AW3" i="6"/>
  <c r="AO3" i="6"/>
  <c r="AH3" i="6"/>
  <c r="I23" i="4" s="1"/>
  <c r="J23" i="4" s="1"/>
  <c r="AD3" i="6"/>
  <c r="BM3" i="6" s="1"/>
  <c r="AA3" i="6"/>
  <c r="Q3" i="6"/>
  <c r="P8" i="5" s="1"/>
  <c r="M3" i="6"/>
  <c r="BI3" i="6" s="1"/>
  <c r="I3" i="6"/>
  <c r="BA3" i="6" s="1"/>
  <c r="E3" i="6"/>
  <c r="A3" i="6"/>
  <c r="AW2" i="6"/>
  <c r="AO2" i="6"/>
  <c r="AH2" i="6"/>
  <c r="BY17" i="6" s="1"/>
  <c r="CT17" i="6" s="1"/>
  <c r="I22" i="18" s="1"/>
  <c r="J22" i="18" s="1"/>
  <c r="AD2" i="6"/>
  <c r="AA2" i="6"/>
  <c r="J7" i="5" s="1"/>
  <c r="Q2" i="6"/>
  <c r="P7" i="5" s="1"/>
  <c r="M2" i="6"/>
  <c r="BI2" i="6" s="1"/>
  <c r="I2" i="6"/>
  <c r="BA2" i="6" s="1"/>
  <c r="E2" i="6"/>
  <c r="G7" i="4" s="1"/>
  <c r="H7" i="4" s="1"/>
  <c r="A2" i="6"/>
  <c r="AW1" i="6"/>
  <c r="AO1" i="6"/>
  <c r="AH1" i="6"/>
  <c r="AW16" i="6" s="1"/>
  <c r="AD1" i="6"/>
  <c r="AA1" i="6"/>
  <c r="J6" i="5" s="1"/>
  <c r="Q1" i="6"/>
  <c r="M1" i="6"/>
  <c r="L6" i="5" s="1"/>
  <c r="I1" i="6"/>
  <c r="E1" i="6"/>
  <c r="AS1" i="6" s="1"/>
  <c r="A1" i="6"/>
  <c r="I64" i="4"/>
  <c r="J64" i="4" s="1"/>
  <c r="E64" i="4"/>
  <c r="F64" i="4" s="1"/>
  <c r="I63" i="4"/>
  <c r="J63" i="4" s="1"/>
  <c r="E63" i="4"/>
  <c r="F63" i="4" s="1"/>
  <c r="S62" i="4"/>
  <c r="T62" i="4" s="1"/>
  <c r="I62" i="4"/>
  <c r="J62" i="4" s="1"/>
  <c r="E62" i="4"/>
  <c r="F62" i="4" s="1"/>
  <c r="M61" i="4"/>
  <c r="N61" i="4" s="1"/>
  <c r="I61" i="4"/>
  <c r="J61" i="4" s="1"/>
  <c r="E61" i="4"/>
  <c r="F61" i="4" s="1"/>
  <c r="K60" i="4"/>
  <c r="L60" i="4" s="1"/>
  <c r="I60" i="4"/>
  <c r="J60" i="4" s="1"/>
  <c r="E60" i="4"/>
  <c r="F60" i="4" s="1"/>
  <c r="I59" i="4"/>
  <c r="J59" i="4" s="1"/>
  <c r="E59" i="4"/>
  <c r="F59" i="4" s="1"/>
  <c r="I58" i="4"/>
  <c r="J58" i="4" s="1"/>
  <c r="E58" i="4"/>
  <c r="F58" i="4" s="1"/>
  <c r="C58" i="4"/>
  <c r="D58" i="4" s="1"/>
  <c r="I57" i="4"/>
  <c r="J57" i="4" s="1"/>
  <c r="G57" i="4"/>
  <c r="H57" i="4" s="1"/>
  <c r="E57" i="4"/>
  <c r="F57" i="4" s="1"/>
  <c r="I56" i="4"/>
  <c r="J56" i="4" s="1"/>
  <c r="E56" i="4"/>
  <c r="F56" i="4" s="1"/>
  <c r="O55" i="4"/>
  <c r="P55" i="4" s="1"/>
  <c r="I55" i="4"/>
  <c r="J55" i="4" s="1"/>
  <c r="E55" i="4"/>
  <c r="F55" i="4" s="1"/>
  <c r="I54" i="4"/>
  <c r="J54" i="4" s="1"/>
  <c r="E54" i="4"/>
  <c r="F54" i="4" s="1"/>
  <c r="Q53" i="4"/>
  <c r="R53" i="4" s="1"/>
  <c r="M53" i="4"/>
  <c r="N53" i="4" s="1"/>
  <c r="I53" i="4"/>
  <c r="J53" i="4" s="1"/>
  <c r="E53" i="4"/>
  <c r="F53" i="4" s="1"/>
  <c r="Q52" i="4"/>
  <c r="R52" i="4" s="1"/>
  <c r="I52" i="4"/>
  <c r="J52" i="4" s="1"/>
  <c r="E52" i="4"/>
  <c r="F52" i="4" s="1"/>
  <c r="S51" i="4"/>
  <c r="T51" i="4" s="1"/>
  <c r="I51" i="4"/>
  <c r="J51" i="4" s="1"/>
  <c r="E51" i="4"/>
  <c r="F51" i="4" s="1"/>
  <c r="I50" i="4"/>
  <c r="J50" i="4" s="1"/>
  <c r="E50" i="4"/>
  <c r="F50" i="4" s="1"/>
  <c r="I49" i="4"/>
  <c r="J49" i="4" s="1"/>
  <c r="E49" i="4"/>
  <c r="F49" i="4" s="1"/>
  <c r="I48" i="4"/>
  <c r="J48" i="4" s="1"/>
  <c r="E48" i="4"/>
  <c r="F48" i="4" s="1"/>
  <c r="I47" i="4"/>
  <c r="J47" i="4" s="1"/>
  <c r="E47" i="4"/>
  <c r="F47" i="4" s="1"/>
  <c r="C47" i="4"/>
  <c r="D47" i="4" s="1"/>
  <c r="I46" i="4"/>
  <c r="J46" i="4" s="1"/>
  <c r="E46" i="4"/>
  <c r="F46" i="4" s="1"/>
  <c r="I45" i="4"/>
  <c r="J45" i="4" s="1"/>
  <c r="G45" i="4"/>
  <c r="H45" i="4" s="1"/>
  <c r="E45" i="4"/>
  <c r="F45" i="4" s="1"/>
  <c r="I44" i="4"/>
  <c r="J44" i="4" s="1"/>
  <c r="E44" i="4"/>
  <c r="F44" i="4" s="1"/>
  <c r="I43" i="4"/>
  <c r="J43" i="4" s="1"/>
  <c r="E43" i="4"/>
  <c r="F43" i="4" s="1"/>
  <c r="I42" i="4"/>
  <c r="J42" i="4" s="1"/>
  <c r="E42" i="4"/>
  <c r="F42" i="4" s="1"/>
  <c r="I41" i="4"/>
  <c r="J41" i="4" s="1"/>
  <c r="G41" i="4"/>
  <c r="H41" i="4" s="1"/>
  <c r="E41" i="4"/>
  <c r="F41" i="4" s="1"/>
  <c r="I40" i="4"/>
  <c r="J40" i="4" s="1"/>
  <c r="E40" i="4"/>
  <c r="F40" i="4" s="1"/>
  <c r="O39" i="4"/>
  <c r="P39" i="4" s="1"/>
  <c r="I39" i="4"/>
  <c r="J39" i="4" s="1"/>
  <c r="E39" i="4"/>
  <c r="F39" i="4" s="1"/>
  <c r="I38" i="4"/>
  <c r="J38" i="4" s="1"/>
  <c r="E38" i="4"/>
  <c r="F38" i="4" s="1"/>
  <c r="I37" i="4"/>
  <c r="J37" i="4" s="1"/>
  <c r="E37" i="4"/>
  <c r="F37" i="4" s="1"/>
  <c r="I36" i="4"/>
  <c r="J36" i="4" s="1"/>
  <c r="E36" i="4"/>
  <c r="F36" i="4" s="1"/>
  <c r="E35" i="4"/>
  <c r="F35" i="4" s="1"/>
  <c r="E34" i="4"/>
  <c r="F34" i="4" s="1"/>
  <c r="E33" i="4"/>
  <c r="F33" i="4" s="1"/>
  <c r="O32" i="4"/>
  <c r="P32" i="4" s="1"/>
  <c r="E32" i="4"/>
  <c r="F32" i="4" s="1"/>
  <c r="E31" i="4"/>
  <c r="F31" i="4" s="1"/>
  <c r="E30" i="4"/>
  <c r="F30" i="4" s="1"/>
  <c r="E29" i="4"/>
  <c r="F29" i="4" s="1"/>
  <c r="E28" i="4"/>
  <c r="F28" i="4" s="1"/>
  <c r="E27" i="4"/>
  <c r="F27" i="4" s="1"/>
  <c r="E26" i="4"/>
  <c r="F26" i="4" s="1"/>
  <c r="M25" i="4"/>
  <c r="N25" i="4" s="1"/>
  <c r="E25" i="4"/>
  <c r="F25" i="4" s="1"/>
  <c r="E24" i="4"/>
  <c r="F24" i="4" s="1"/>
  <c r="N23" i="4"/>
  <c r="E23" i="4"/>
  <c r="F23" i="4" s="1"/>
  <c r="E22" i="4"/>
  <c r="F22" i="4" s="1"/>
  <c r="E21" i="4"/>
  <c r="F21" i="4" s="1"/>
  <c r="I20" i="4"/>
  <c r="J20" i="4" s="1"/>
  <c r="E20" i="4"/>
  <c r="F20" i="4" s="1"/>
  <c r="I19" i="4"/>
  <c r="J19" i="4" s="1"/>
  <c r="E19" i="4"/>
  <c r="F19" i="4" s="1"/>
  <c r="I18" i="4"/>
  <c r="J18" i="4" s="1"/>
  <c r="E18" i="4"/>
  <c r="F18" i="4" s="1"/>
  <c r="I17" i="4"/>
  <c r="J17" i="4" s="1"/>
  <c r="E17" i="4"/>
  <c r="F17" i="4" s="1"/>
  <c r="I16" i="4"/>
  <c r="J16" i="4" s="1"/>
  <c r="E16" i="4"/>
  <c r="F16" i="4" s="1"/>
  <c r="I15" i="4"/>
  <c r="J15" i="4" s="1"/>
  <c r="E15" i="4"/>
  <c r="F15" i="4" s="1"/>
  <c r="I14" i="4"/>
  <c r="J14" i="4" s="1"/>
  <c r="E14" i="4"/>
  <c r="F14" i="4" s="1"/>
  <c r="I13" i="4"/>
  <c r="J13" i="4" s="1"/>
  <c r="E13" i="4"/>
  <c r="F13" i="4" s="1"/>
  <c r="I12" i="4"/>
  <c r="J12" i="4" s="1"/>
  <c r="E12" i="4"/>
  <c r="F12" i="4" s="1"/>
  <c r="I11" i="4"/>
  <c r="J11" i="4" s="1"/>
  <c r="E11" i="4"/>
  <c r="F11" i="4" s="1"/>
  <c r="K10" i="4"/>
  <c r="L10" i="4" s="1"/>
  <c r="I10" i="4"/>
  <c r="J10" i="4" s="1"/>
  <c r="E10" i="4"/>
  <c r="F10" i="4" s="1"/>
  <c r="I9" i="4"/>
  <c r="J9" i="4" s="1"/>
  <c r="E9" i="4"/>
  <c r="F9" i="4" s="1"/>
  <c r="I8" i="4"/>
  <c r="J8" i="4" s="1"/>
  <c r="E8" i="4"/>
  <c r="F8" i="4" s="1"/>
  <c r="I7" i="4"/>
  <c r="J7" i="4" s="1"/>
  <c r="E7" i="4"/>
  <c r="F7" i="4" s="1"/>
  <c r="I6" i="4"/>
  <c r="J6" i="4" s="1"/>
  <c r="E6" i="4"/>
  <c r="F6" i="4" s="1"/>
  <c r="F64" i="5"/>
  <c r="E64" i="5"/>
  <c r="D64" i="5"/>
  <c r="C64" i="5"/>
  <c r="F63" i="5"/>
  <c r="E63" i="5"/>
  <c r="D63" i="5"/>
  <c r="C63" i="5"/>
  <c r="H62" i="5"/>
  <c r="F62" i="5"/>
  <c r="E62" i="5"/>
  <c r="D62" i="5"/>
  <c r="C62" i="5"/>
  <c r="F61" i="5"/>
  <c r="E61" i="5"/>
  <c r="D61" i="5"/>
  <c r="C61" i="5"/>
  <c r="H60" i="5"/>
  <c r="F60" i="5"/>
  <c r="E60" i="5"/>
  <c r="D60" i="5"/>
  <c r="C60" i="5"/>
  <c r="F59" i="5"/>
  <c r="E59" i="5"/>
  <c r="D59" i="5"/>
  <c r="C59" i="5"/>
  <c r="F58" i="5"/>
  <c r="E58" i="5"/>
  <c r="D58" i="5"/>
  <c r="C58" i="5"/>
  <c r="P57" i="5"/>
  <c r="F57" i="5"/>
  <c r="E57" i="5"/>
  <c r="D57" i="5"/>
  <c r="C57" i="5"/>
  <c r="F56" i="5"/>
  <c r="E56" i="5"/>
  <c r="D56" i="5"/>
  <c r="C56" i="5"/>
  <c r="N55" i="5"/>
  <c r="L55" i="5"/>
  <c r="F55" i="5"/>
  <c r="E55" i="5"/>
  <c r="D55" i="5"/>
  <c r="C55" i="5"/>
  <c r="F54" i="5"/>
  <c r="E54" i="5"/>
  <c r="D54" i="5"/>
  <c r="C54" i="5"/>
  <c r="P53" i="5"/>
  <c r="H53" i="5"/>
  <c r="F53" i="5"/>
  <c r="E53" i="5"/>
  <c r="D53" i="5"/>
  <c r="C53" i="5"/>
  <c r="N52" i="5"/>
  <c r="F52" i="5"/>
  <c r="E52" i="5"/>
  <c r="D52" i="5"/>
  <c r="C52" i="5"/>
  <c r="F51" i="5"/>
  <c r="E51" i="5"/>
  <c r="D51" i="5"/>
  <c r="C51" i="5"/>
  <c r="P50" i="5"/>
  <c r="L50" i="5"/>
  <c r="F50" i="5"/>
  <c r="E50" i="5"/>
  <c r="D50" i="5"/>
  <c r="C50" i="5"/>
  <c r="F49" i="5"/>
  <c r="E49" i="5"/>
  <c r="D49" i="5"/>
  <c r="C49" i="5"/>
  <c r="F48" i="5"/>
  <c r="E48" i="5"/>
  <c r="D48" i="5"/>
  <c r="C48" i="5"/>
  <c r="F47" i="5"/>
  <c r="E47" i="5"/>
  <c r="D47" i="5"/>
  <c r="C47" i="5"/>
  <c r="L46" i="5"/>
  <c r="F46" i="5"/>
  <c r="E46" i="5"/>
  <c r="D46" i="5"/>
  <c r="C46" i="5"/>
  <c r="F45" i="5"/>
  <c r="E45" i="5"/>
  <c r="D45" i="5"/>
  <c r="C45" i="5"/>
  <c r="F44" i="5"/>
  <c r="E44" i="5"/>
  <c r="D44" i="5"/>
  <c r="C44" i="5"/>
  <c r="P43" i="5"/>
  <c r="F43" i="5"/>
  <c r="E43" i="5"/>
  <c r="D43" i="5"/>
  <c r="C43" i="5"/>
  <c r="P42" i="5"/>
  <c r="F42" i="5"/>
  <c r="E42" i="5"/>
  <c r="D42" i="5"/>
  <c r="C42" i="5"/>
  <c r="F41" i="5"/>
  <c r="E41" i="5"/>
  <c r="D41" i="5"/>
  <c r="C41" i="5"/>
  <c r="F40" i="5"/>
  <c r="E40" i="5"/>
  <c r="D40" i="5"/>
  <c r="C40" i="5"/>
  <c r="N39" i="5"/>
  <c r="F39" i="5"/>
  <c r="E39" i="5"/>
  <c r="D39" i="5"/>
  <c r="C39" i="5"/>
  <c r="F38" i="5"/>
  <c r="E38" i="5"/>
  <c r="D38" i="5"/>
  <c r="C38" i="5"/>
  <c r="P37" i="5"/>
  <c r="F37" i="5"/>
  <c r="E37" i="5"/>
  <c r="D37" i="5"/>
  <c r="C37" i="5"/>
  <c r="F36" i="5"/>
  <c r="E36" i="5"/>
  <c r="D36" i="5"/>
  <c r="C36" i="5"/>
  <c r="F35" i="5"/>
  <c r="E35" i="5"/>
  <c r="D35" i="5"/>
  <c r="C35" i="5"/>
  <c r="F34" i="5"/>
  <c r="E34" i="5"/>
  <c r="D34" i="5"/>
  <c r="C34" i="5"/>
  <c r="F33" i="5"/>
  <c r="E33" i="5"/>
  <c r="D33" i="5"/>
  <c r="C33" i="5"/>
  <c r="J32" i="5"/>
  <c r="F32" i="5"/>
  <c r="E32" i="5"/>
  <c r="D32" i="5"/>
  <c r="C32" i="5"/>
  <c r="L31" i="5"/>
  <c r="H31" i="5"/>
  <c r="F31" i="5"/>
  <c r="E31" i="5"/>
  <c r="D31" i="5"/>
  <c r="C31" i="5"/>
  <c r="F30" i="5"/>
  <c r="E30" i="5"/>
  <c r="D30" i="5"/>
  <c r="C30" i="5"/>
  <c r="F29" i="5"/>
  <c r="E29" i="5"/>
  <c r="D29" i="5"/>
  <c r="C29" i="5"/>
  <c r="F28" i="5"/>
  <c r="E28" i="5"/>
  <c r="D28" i="5"/>
  <c r="C28" i="5"/>
  <c r="F27" i="5"/>
  <c r="E27" i="5"/>
  <c r="D27" i="5"/>
  <c r="C27" i="5"/>
  <c r="F26" i="5"/>
  <c r="E26" i="5"/>
  <c r="D26" i="5"/>
  <c r="C26" i="5"/>
  <c r="F25" i="5"/>
  <c r="E25" i="5"/>
  <c r="D25" i="5"/>
  <c r="C25" i="5"/>
  <c r="F24" i="5"/>
  <c r="E24" i="5"/>
  <c r="D24" i="5"/>
  <c r="C24" i="5"/>
  <c r="P23" i="5"/>
  <c r="F23" i="5"/>
  <c r="E23" i="5"/>
  <c r="D23" i="5"/>
  <c r="C23" i="5"/>
  <c r="F22" i="5"/>
  <c r="E22" i="5"/>
  <c r="D22" i="5"/>
  <c r="C22" i="5"/>
  <c r="F21" i="5"/>
  <c r="E21" i="5"/>
  <c r="D21" i="5"/>
  <c r="C21" i="5"/>
  <c r="F20" i="5"/>
  <c r="E20" i="5"/>
  <c r="D20" i="5"/>
  <c r="C20" i="5"/>
  <c r="F19" i="5"/>
  <c r="E19" i="5"/>
  <c r="D19" i="5"/>
  <c r="C19" i="5"/>
  <c r="F18" i="5"/>
  <c r="E18" i="5"/>
  <c r="D18" i="5"/>
  <c r="C18" i="5"/>
  <c r="J17" i="5"/>
  <c r="F17" i="5"/>
  <c r="E17" i="5"/>
  <c r="D17" i="5"/>
  <c r="C17" i="5"/>
  <c r="F16" i="5"/>
  <c r="E16" i="5"/>
  <c r="D16" i="5"/>
  <c r="C16" i="5"/>
  <c r="F15" i="5"/>
  <c r="E15" i="5"/>
  <c r="D15" i="5"/>
  <c r="C15" i="5"/>
  <c r="H14" i="5"/>
  <c r="F14" i="5"/>
  <c r="E14" i="5"/>
  <c r="D14" i="5"/>
  <c r="C14" i="5"/>
  <c r="F13" i="5"/>
  <c r="E13" i="5"/>
  <c r="D13" i="5"/>
  <c r="C13" i="5"/>
  <c r="F12" i="5"/>
  <c r="E12" i="5"/>
  <c r="D12" i="5"/>
  <c r="C12" i="5"/>
  <c r="F11" i="5"/>
  <c r="E11" i="5"/>
  <c r="D11" i="5"/>
  <c r="C11" i="5"/>
  <c r="F10" i="5"/>
  <c r="E10" i="5"/>
  <c r="D10" i="5"/>
  <c r="C10" i="5"/>
  <c r="F9" i="5"/>
  <c r="E9" i="5"/>
  <c r="D9" i="5"/>
  <c r="C9" i="5"/>
  <c r="F8" i="5"/>
  <c r="E8" i="5"/>
  <c r="D8" i="5"/>
  <c r="C8" i="5"/>
  <c r="F7" i="5"/>
  <c r="E7" i="5"/>
  <c r="D7" i="5"/>
  <c r="C7" i="5"/>
  <c r="N6" i="5"/>
  <c r="F6" i="5"/>
  <c r="E6" i="5"/>
  <c r="D6" i="5"/>
  <c r="C6" i="5"/>
  <c r="R64" i="1"/>
  <c r="Q64" i="1"/>
  <c r="P64" i="1"/>
  <c r="O64" i="1"/>
  <c r="N64" i="1"/>
  <c r="M64" i="1"/>
  <c r="L64" i="1"/>
  <c r="K64" i="1"/>
  <c r="J64" i="1"/>
  <c r="I64" i="1"/>
  <c r="F64" i="1"/>
  <c r="E64" i="1"/>
  <c r="D64" i="1"/>
  <c r="C64" i="1"/>
  <c r="R63" i="1"/>
  <c r="Q63" i="1"/>
  <c r="P63" i="1"/>
  <c r="O63" i="1"/>
  <c r="N63" i="1"/>
  <c r="M63" i="1"/>
  <c r="L63" i="1"/>
  <c r="K63" i="1"/>
  <c r="J63" i="1"/>
  <c r="I63" i="1"/>
  <c r="F63" i="1"/>
  <c r="E63" i="1"/>
  <c r="D63" i="1"/>
  <c r="C63" i="1"/>
  <c r="R62" i="1"/>
  <c r="Q62" i="1"/>
  <c r="P62" i="1"/>
  <c r="O62" i="1"/>
  <c r="N62" i="1"/>
  <c r="M62" i="1"/>
  <c r="L62" i="1"/>
  <c r="K62" i="1"/>
  <c r="J62" i="1"/>
  <c r="I62" i="1"/>
  <c r="F62" i="1"/>
  <c r="E62" i="1"/>
  <c r="D62" i="1"/>
  <c r="C62" i="1"/>
  <c r="R61" i="1"/>
  <c r="Q61" i="1"/>
  <c r="P61" i="1"/>
  <c r="O61" i="1"/>
  <c r="N61" i="1"/>
  <c r="M61" i="1"/>
  <c r="L61" i="1"/>
  <c r="K61" i="1"/>
  <c r="J61" i="1"/>
  <c r="I61" i="1"/>
  <c r="F61" i="1"/>
  <c r="E61" i="1"/>
  <c r="D61" i="1"/>
  <c r="C61" i="1"/>
  <c r="R60" i="1"/>
  <c r="Q60" i="1"/>
  <c r="P60" i="1"/>
  <c r="O60" i="1"/>
  <c r="N60" i="1"/>
  <c r="M60" i="1"/>
  <c r="L60" i="1"/>
  <c r="K60" i="1"/>
  <c r="J60" i="1"/>
  <c r="I60" i="1"/>
  <c r="F60" i="1"/>
  <c r="E60" i="1"/>
  <c r="D60" i="1"/>
  <c r="C60" i="1"/>
  <c r="R59" i="1"/>
  <c r="Q59" i="1"/>
  <c r="P59" i="1"/>
  <c r="O59" i="1"/>
  <c r="N59" i="1"/>
  <c r="M59" i="1"/>
  <c r="L59" i="1"/>
  <c r="K59" i="1"/>
  <c r="J59" i="1"/>
  <c r="I59" i="1"/>
  <c r="F59" i="1"/>
  <c r="E59" i="1"/>
  <c r="D59" i="1"/>
  <c r="C59" i="1"/>
  <c r="R58" i="1"/>
  <c r="Q58" i="1"/>
  <c r="P58" i="1"/>
  <c r="O58" i="1"/>
  <c r="N58" i="1"/>
  <c r="M58" i="1"/>
  <c r="L58" i="1"/>
  <c r="K58" i="1"/>
  <c r="J58" i="1"/>
  <c r="I58" i="1"/>
  <c r="F58" i="1"/>
  <c r="E58" i="1"/>
  <c r="D58" i="1"/>
  <c r="C58" i="1"/>
  <c r="R57" i="1"/>
  <c r="Q57" i="1"/>
  <c r="P57" i="1"/>
  <c r="O57" i="1"/>
  <c r="N57" i="1"/>
  <c r="M57" i="1"/>
  <c r="L57" i="1"/>
  <c r="K57" i="1"/>
  <c r="J57" i="1"/>
  <c r="I57" i="1"/>
  <c r="F57" i="1"/>
  <c r="E57" i="1"/>
  <c r="D57" i="1"/>
  <c r="C57" i="1"/>
  <c r="R56" i="1"/>
  <c r="Q56" i="1"/>
  <c r="P56" i="1"/>
  <c r="O56" i="1"/>
  <c r="N56" i="1"/>
  <c r="M56" i="1"/>
  <c r="L56" i="1"/>
  <c r="K56" i="1"/>
  <c r="J56" i="1"/>
  <c r="I56" i="1"/>
  <c r="F56" i="1"/>
  <c r="E56" i="1"/>
  <c r="D56" i="1"/>
  <c r="C56" i="1"/>
  <c r="R55" i="1"/>
  <c r="Q55" i="1"/>
  <c r="P55" i="1"/>
  <c r="O55" i="1"/>
  <c r="N55" i="1"/>
  <c r="M55" i="1"/>
  <c r="L55" i="1"/>
  <c r="K55" i="1"/>
  <c r="J55" i="1"/>
  <c r="I55" i="1"/>
  <c r="F55" i="1"/>
  <c r="E55" i="1"/>
  <c r="D55" i="1"/>
  <c r="C55" i="1"/>
  <c r="R54" i="1"/>
  <c r="Q54" i="1"/>
  <c r="P54" i="1"/>
  <c r="O54" i="1"/>
  <c r="N54" i="1"/>
  <c r="M54" i="1"/>
  <c r="L54" i="1"/>
  <c r="K54" i="1"/>
  <c r="J54" i="1"/>
  <c r="I54" i="1"/>
  <c r="F54" i="1"/>
  <c r="E54" i="1"/>
  <c r="D54" i="1"/>
  <c r="C54" i="1"/>
  <c r="R53" i="1"/>
  <c r="Q53" i="1"/>
  <c r="P53" i="1"/>
  <c r="O53" i="1"/>
  <c r="N53" i="1"/>
  <c r="M53" i="1"/>
  <c r="L53" i="1"/>
  <c r="K53" i="1"/>
  <c r="J53" i="1"/>
  <c r="I53" i="1"/>
  <c r="F53" i="1"/>
  <c r="E53" i="1"/>
  <c r="D53" i="1"/>
  <c r="C53" i="1"/>
  <c r="R52" i="1"/>
  <c r="Q52" i="1"/>
  <c r="P52" i="1"/>
  <c r="O52" i="1"/>
  <c r="N52" i="1"/>
  <c r="M52" i="1"/>
  <c r="L52" i="1"/>
  <c r="K52" i="1"/>
  <c r="J52" i="1"/>
  <c r="I52" i="1"/>
  <c r="F52" i="1"/>
  <c r="E52" i="1"/>
  <c r="D52" i="1"/>
  <c r="C52" i="1"/>
  <c r="R51" i="1"/>
  <c r="Q51" i="1"/>
  <c r="P51" i="1"/>
  <c r="O51" i="1"/>
  <c r="N51" i="1"/>
  <c r="M51" i="1"/>
  <c r="L51" i="1"/>
  <c r="K51" i="1"/>
  <c r="J51" i="1"/>
  <c r="I51" i="1"/>
  <c r="F51" i="1"/>
  <c r="E51" i="1"/>
  <c r="D51" i="1"/>
  <c r="C51" i="1"/>
  <c r="R50" i="1"/>
  <c r="Q50" i="1"/>
  <c r="P50" i="1"/>
  <c r="O50" i="1"/>
  <c r="N50" i="1"/>
  <c r="M50" i="1"/>
  <c r="L50" i="1"/>
  <c r="K50" i="1"/>
  <c r="J50" i="1"/>
  <c r="I50" i="1"/>
  <c r="F50" i="1"/>
  <c r="E50" i="1"/>
  <c r="D50" i="1"/>
  <c r="C50" i="1"/>
  <c r="R49" i="1"/>
  <c r="Q49" i="1"/>
  <c r="P49" i="1"/>
  <c r="O49" i="1"/>
  <c r="N49" i="1"/>
  <c r="M49" i="1"/>
  <c r="L49" i="1"/>
  <c r="K49" i="1"/>
  <c r="J49" i="1"/>
  <c r="I49" i="1"/>
  <c r="F49" i="1"/>
  <c r="E49" i="1"/>
  <c r="D49" i="1"/>
  <c r="C49" i="1"/>
  <c r="R48" i="1"/>
  <c r="Q48" i="1"/>
  <c r="P48" i="1"/>
  <c r="O48" i="1"/>
  <c r="N48" i="1"/>
  <c r="M48" i="1"/>
  <c r="L48" i="1"/>
  <c r="K48" i="1"/>
  <c r="J48" i="1"/>
  <c r="I48" i="1"/>
  <c r="F48" i="1"/>
  <c r="E48" i="1"/>
  <c r="D48" i="1"/>
  <c r="C48" i="1"/>
  <c r="R47" i="1"/>
  <c r="Q47" i="1"/>
  <c r="P47" i="1"/>
  <c r="O47" i="1"/>
  <c r="N47" i="1"/>
  <c r="M47" i="1"/>
  <c r="L47" i="1"/>
  <c r="K47" i="1"/>
  <c r="J47" i="1"/>
  <c r="I47" i="1"/>
  <c r="F47" i="1"/>
  <c r="E47" i="1"/>
  <c r="D47" i="1"/>
  <c r="C47" i="1"/>
  <c r="R46" i="1"/>
  <c r="Q46" i="1"/>
  <c r="P46" i="1"/>
  <c r="O46" i="1"/>
  <c r="N46" i="1"/>
  <c r="M46" i="1"/>
  <c r="L46" i="1"/>
  <c r="K46" i="1"/>
  <c r="J46" i="1"/>
  <c r="I46" i="1"/>
  <c r="F46" i="1"/>
  <c r="E46" i="1"/>
  <c r="D46" i="1"/>
  <c r="C46" i="1"/>
  <c r="R45" i="1"/>
  <c r="Q45" i="1"/>
  <c r="P45" i="1"/>
  <c r="O45" i="1"/>
  <c r="N45" i="1"/>
  <c r="M45" i="1"/>
  <c r="L45" i="1"/>
  <c r="K45" i="1"/>
  <c r="J45" i="1"/>
  <c r="I45" i="1"/>
  <c r="F45" i="1"/>
  <c r="E45" i="1"/>
  <c r="D45" i="1"/>
  <c r="C45" i="1"/>
  <c r="R44" i="1"/>
  <c r="Q44" i="1"/>
  <c r="P44" i="1"/>
  <c r="O44" i="1"/>
  <c r="N44" i="1"/>
  <c r="M44" i="1"/>
  <c r="L44" i="1"/>
  <c r="K44" i="1"/>
  <c r="J44" i="1"/>
  <c r="I44" i="1"/>
  <c r="F44" i="1"/>
  <c r="E44" i="1"/>
  <c r="D44" i="1"/>
  <c r="C44" i="1"/>
  <c r="R43" i="1"/>
  <c r="Q43" i="1"/>
  <c r="P43" i="1"/>
  <c r="O43" i="1"/>
  <c r="N43" i="1"/>
  <c r="M43" i="1"/>
  <c r="L43" i="1"/>
  <c r="K43" i="1"/>
  <c r="J43" i="1"/>
  <c r="I43" i="1"/>
  <c r="F43" i="1"/>
  <c r="E43" i="1"/>
  <c r="D43" i="1"/>
  <c r="C43" i="1"/>
  <c r="R42" i="1"/>
  <c r="Q42" i="1"/>
  <c r="P42" i="1"/>
  <c r="O42" i="1"/>
  <c r="N42" i="1"/>
  <c r="M42" i="1"/>
  <c r="L42" i="1"/>
  <c r="K42" i="1"/>
  <c r="J42" i="1"/>
  <c r="I42" i="1"/>
  <c r="F42" i="1"/>
  <c r="E42" i="1"/>
  <c r="D42" i="1"/>
  <c r="C42" i="1"/>
  <c r="R41" i="1"/>
  <c r="Q41" i="1"/>
  <c r="P41" i="1"/>
  <c r="O41" i="1"/>
  <c r="N41" i="1"/>
  <c r="M41" i="1"/>
  <c r="L41" i="1"/>
  <c r="K41" i="1"/>
  <c r="J41" i="1"/>
  <c r="I41" i="1"/>
  <c r="F41" i="1"/>
  <c r="E41" i="1"/>
  <c r="D41" i="1"/>
  <c r="C41" i="1"/>
  <c r="R40" i="1"/>
  <c r="Q40" i="1"/>
  <c r="P40" i="1"/>
  <c r="O40" i="1"/>
  <c r="N40" i="1"/>
  <c r="M40" i="1"/>
  <c r="L40" i="1"/>
  <c r="K40" i="1"/>
  <c r="J40" i="1"/>
  <c r="I40" i="1"/>
  <c r="F40" i="1"/>
  <c r="E40" i="1"/>
  <c r="D40" i="1"/>
  <c r="C40" i="1"/>
  <c r="R39" i="1"/>
  <c r="Q39" i="1"/>
  <c r="P39" i="1"/>
  <c r="O39" i="1"/>
  <c r="N39" i="1"/>
  <c r="M39" i="1"/>
  <c r="L39" i="1"/>
  <c r="K39" i="1"/>
  <c r="J39" i="1"/>
  <c r="I39" i="1"/>
  <c r="F39" i="1"/>
  <c r="E39" i="1"/>
  <c r="D39" i="1"/>
  <c r="C39" i="1"/>
  <c r="R38" i="1"/>
  <c r="Q38" i="1"/>
  <c r="P38" i="1"/>
  <c r="O38" i="1"/>
  <c r="N38" i="1"/>
  <c r="M38" i="1"/>
  <c r="L38" i="1"/>
  <c r="K38" i="1"/>
  <c r="J38" i="1"/>
  <c r="I38" i="1"/>
  <c r="F38" i="1"/>
  <c r="E38" i="1"/>
  <c r="D38" i="1"/>
  <c r="C38" i="1"/>
  <c r="R37" i="1"/>
  <c r="Q37" i="1"/>
  <c r="P37" i="1"/>
  <c r="O37" i="1"/>
  <c r="N37" i="1"/>
  <c r="M37" i="1"/>
  <c r="L37" i="1"/>
  <c r="K37" i="1"/>
  <c r="J37" i="1"/>
  <c r="I37" i="1"/>
  <c r="F37" i="1"/>
  <c r="E37" i="1"/>
  <c r="D37" i="1"/>
  <c r="C37" i="1"/>
  <c r="R36" i="1"/>
  <c r="Q36" i="1"/>
  <c r="P36" i="1"/>
  <c r="O36" i="1"/>
  <c r="N36" i="1"/>
  <c r="M36" i="1"/>
  <c r="L36" i="1"/>
  <c r="K36" i="1"/>
  <c r="J36" i="1"/>
  <c r="I36" i="1"/>
  <c r="F36" i="1"/>
  <c r="E36" i="1"/>
  <c r="D36" i="1"/>
  <c r="C36" i="1"/>
  <c r="R35" i="1"/>
  <c r="Q35" i="1"/>
  <c r="P35" i="1"/>
  <c r="O35" i="1"/>
  <c r="N35" i="1"/>
  <c r="M35" i="1"/>
  <c r="L35" i="1"/>
  <c r="K35" i="1"/>
  <c r="J35" i="1"/>
  <c r="I35" i="1"/>
  <c r="H35" i="1"/>
  <c r="F35" i="1"/>
  <c r="E35" i="1"/>
  <c r="D35" i="1"/>
  <c r="C35" i="1"/>
  <c r="R34" i="1"/>
  <c r="Q34" i="1"/>
  <c r="P34" i="1"/>
  <c r="O34" i="1"/>
  <c r="N34" i="1"/>
  <c r="M34" i="1"/>
  <c r="L34" i="1"/>
  <c r="K34" i="1"/>
  <c r="J34" i="1"/>
  <c r="I34" i="1"/>
  <c r="H34" i="1"/>
  <c r="F34" i="1"/>
  <c r="E34" i="1"/>
  <c r="D34" i="1"/>
  <c r="C34" i="1"/>
  <c r="R33" i="1"/>
  <c r="Q33" i="1"/>
  <c r="P33" i="1"/>
  <c r="O33" i="1"/>
  <c r="N33" i="1"/>
  <c r="M33" i="1"/>
  <c r="L33" i="1"/>
  <c r="K33" i="1"/>
  <c r="J33" i="1"/>
  <c r="I33" i="1"/>
  <c r="H33" i="1"/>
  <c r="F33" i="1"/>
  <c r="E33" i="1"/>
  <c r="D33" i="1"/>
  <c r="C33" i="1"/>
  <c r="R32" i="1"/>
  <c r="Q32" i="1"/>
  <c r="P32" i="1"/>
  <c r="O32" i="1"/>
  <c r="N32" i="1"/>
  <c r="M32" i="1"/>
  <c r="L32" i="1"/>
  <c r="K32" i="1"/>
  <c r="J32" i="1"/>
  <c r="I32" i="1"/>
  <c r="H32" i="1"/>
  <c r="F32" i="1"/>
  <c r="E32" i="1"/>
  <c r="D32" i="1"/>
  <c r="C32" i="1"/>
  <c r="R31" i="1"/>
  <c r="Q31" i="1"/>
  <c r="P31" i="1"/>
  <c r="O31" i="1"/>
  <c r="N31" i="1"/>
  <c r="M31" i="1"/>
  <c r="L31" i="1"/>
  <c r="K31" i="1"/>
  <c r="J31" i="1"/>
  <c r="I31" i="1"/>
  <c r="H31" i="1"/>
  <c r="F31" i="1"/>
  <c r="E31" i="1"/>
  <c r="D31" i="1"/>
  <c r="C31" i="1"/>
  <c r="R30" i="1"/>
  <c r="Q30" i="1"/>
  <c r="P30" i="1"/>
  <c r="O30" i="1"/>
  <c r="N30" i="1"/>
  <c r="M30" i="1"/>
  <c r="L30" i="1"/>
  <c r="K30" i="1"/>
  <c r="J30" i="1"/>
  <c r="I30" i="1"/>
  <c r="H30" i="1"/>
  <c r="F30" i="1"/>
  <c r="E30" i="1"/>
  <c r="D30" i="1"/>
  <c r="C30" i="1"/>
  <c r="R29" i="1"/>
  <c r="Q29" i="1"/>
  <c r="P29" i="1"/>
  <c r="O29" i="1"/>
  <c r="N29" i="1"/>
  <c r="M29" i="1"/>
  <c r="L29" i="1"/>
  <c r="K29" i="1"/>
  <c r="J29" i="1"/>
  <c r="I29" i="1"/>
  <c r="H29" i="1"/>
  <c r="F29" i="1"/>
  <c r="E29" i="1"/>
  <c r="D29" i="1"/>
  <c r="C29" i="1"/>
  <c r="R28" i="1"/>
  <c r="Q28" i="1"/>
  <c r="P28" i="1"/>
  <c r="O28" i="1"/>
  <c r="N28" i="1"/>
  <c r="M28" i="1"/>
  <c r="L28" i="1"/>
  <c r="K28" i="1"/>
  <c r="J28" i="1"/>
  <c r="I28" i="1"/>
  <c r="H28" i="1"/>
  <c r="F28" i="1"/>
  <c r="E28" i="1"/>
  <c r="D28" i="1"/>
  <c r="C28" i="1"/>
  <c r="R27" i="1"/>
  <c r="Q27" i="1"/>
  <c r="P27" i="1"/>
  <c r="O27" i="1"/>
  <c r="N27" i="1"/>
  <c r="M27" i="1"/>
  <c r="L27" i="1"/>
  <c r="K27" i="1"/>
  <c r="J27" i="1"/>
  <c r="I27" i="1"/>
  <c r="H27" i="1"/>
  <c r="F27" i="1"/>
  <c r="E27" i="1"/>
  <c r="D27" i="1"/>
  <c r="C27" i="1"/>
  <c r="R26" i="1"/>
  <c r="Q26" i="1"/>
  <c r="P26" i="1"/>
  <c r="O26" i="1"/>
  <c r="N26" i="1"/>
  <c r="M26" i="1"/>
  <c r="L26" i="1"/>
  <c r="K26" i="1"/>
  <c r="J26" i="1"/>
  <c r="I26" i="1"/>
  <c r="H26" i="1"/>
  <c r="F26" i="1"/>
  <c r="E26" i="1"/>
  <c r="D26" i="1"/>
  <c r="C26" i="1"/>
  <c r="R25" i="1"/>
  <c r="Q25" i="1"/>
  <c r="P25" i="1"/>
  <c r="O25" i="1"/>
  <c r="N25" i="1"/>
  <c r="M25" i="1"/>
  <c r="L25" i="1"/>
  <c r="K25" i="1"/>
  <c r="J25" i="1"/>
  <c r="I25" i="1"/>
  <c r="H25" i="1"/>
  <c r="F25" i="1"/>
  <c r="E25" i="1"/>
  <c r="D25" i="1"/>
  <c r="C25" i="1"/>
  <c r="R24" i="1"/>
  <c r="Q24" i="1"/>
  <c r="P24" i="1"/>
  <c r="O24" i="1"/>
  <c r="N24" i="1"/>
  <c r="M24" i="1"/>
  <c r="L24" i="1"/>
  <c r="K24" i="1"/>
  <c r="J24" i="1"/>
  <c r="I24" i="1"/>
  <c r="H24" i="1"/>
  <c r="F24" i="1"/>
  <c r="E24" i="1"/>
  <c r="D24" i="1"/>
  <c r="C24" i="1"/>
  <c r="R23" i="1"/>
  <c r="Q23" i="1"/>
  <c r="P23" i="1"/>
  <c r="O23" i="1"/>
  <c r="N23" i="1"/>
  <c r="M23" i="1"/>
  <c r="L23" i="1"/>
  <c r="K23" i="1"/>
  <c r="J23" i="1"/>
  <c r="I23" i="1"/>
  <c r="H23" i="1"/>
  <c r="F23" i="1"/>
  <c r="E23" i="1"/>
  <c r="D23" i="1"/>
  <c r="C23" i="1"/>
  <c r="R22" i="1"/>
  <c r="Q22" i="1"/>
  <c r="P22" i="1"/>
  <c r="O22" i="1"/>
  <c r="N22" i="1"/>
  <c r="M22" i="1"/>
  <c r="L22" i="1"/>
  <c r="K22" i="1"/>
  <c r="J22" i="1"/>
  <c r="I22" i="1"/>
  <c r="H22" i="1"/>
  <c r="F22" i="1"/>
  <c r="E22" i="1"/>
  <c r="D22" i="1"/>
  <c r="C22" i="1"/>
  <c r="R21" i="1"/>
  <c r="Q21" i="1"/>
  <c r="P21" i="1"/>
  <c r="O21" i="1"/>
  <c r="N21" i="1"/>
  <c r="M21" i="1"/>
  <c r="L21" i="1"/>
  <c r="K21" i="1"/>
  <c r="J21" i="1"/>
  <c r="I21" i="1"/>
  <c r="H21" i="1"/>
  <c r="F21" i="1"/>
  <c r="E21" i="1"/>
  <c r="D21" i="1"/>
  <c r="C21" i="1"/>
  <c r="R20" i="1"/>
  <c r="Q20" i="1"/>
  <c r="P20" i="1"/>
  <c r="O20" i="1"/>
  <c r="N20" i="1"/>
  <c r="M20" i="1"/>
  <c r="L20" i="1"/>
  <c r="K20" i="1"/>
  <c r="J20" i="1"/>
  <c r="I20" i="1"/>
  <c r="F20" i="1"/>
  <c r="E20" i="1"/>
  <c r="D20" i="1"/>
  <c r="C20" i="1"/>
  <c r="R19" i="1"/>
  <c r="Q19" i="1"/>
  <c r="P19" i="1"/>
  <c r="O19" i="1"/>
  <c r="N19" i="1"/>
  <c r="M19" i="1"/>
  <c r="L19" i="1"/>
  <c r="K19" i="1"/>
  <c r="J19" i="1"/>
  <c r="I19" i="1"/>
  <c r="F19" i="1"/>
  <c r="E19" i="1"/>
  <c r="D19" i="1"/>
  <c r="C19" i="1"/>
  <c r="R18" i="1"/>
  <c r="Q18" i="1"/>
  <c r="P18" i="1"/>
  <c r="O18" i="1"/>
  <c r="N18" i="1"/>
  <c r="M18" i="1"/>
  <c r="L18" i="1"/>
  <c r="K18" i="1"/>
  <c r="J18" i="1"/>
  <c r="I18" i="1"/>
  <c r="F18" i="1"/>
  <c r="E18" i="1"/>
  <c r="D18" i="1"/>
  <c r="C18" i="1"/>
  <c r="R17" i="1"/>
  <c r="Q17" i="1"/>
  <c r="P17" i="1"/>
  <c r="O17" i="1"/>
  <c r="N17" i="1"/>
  <c r="M17" i="1"/>
  <c r="L17" i="1"/>
  <c r="K17" i="1"/>
  <c r="J17" i="1"/>
  <c r="I17" i="1"/>
  <c r="F17" i="1"/>
  <c r="E17" i="1"/>
  <c r="D17" i="1"/>
  <c r="C17" i="1"/>
  <c r="R16" i="1"/>
  <c r="Q16" i="1"/>
  <c r="P16" i="1"/>
  <c r="O16" i="1"/>
  <c r="N16" i="1"/>
  <c r="M16" i="1"/>
  <c r="L16" i="1"/>
  <c r="K16" i="1"/>
  <c r="J16" i="1"/>
  <c r="I16" i="1"/>
  <c r="F16" i="1"/>
  <c r="E16" i="1"/>
  <c r="D16" i="1"/>
  <c r="C16" i="1"/>
  <c r="R15" i="1"/>
  <c r="Q15" i="1"/>
  <c r="P15" i="1"/>
  <c r="O15" i="1"/>
  <c r="N15" i="1"/>
  <c r="M15" i="1"/>
  <c r="L15" i="1"/>
  <c r="K15" i="1"/>
  <c r="J15" i="1"/>
  <c r="I15" i="1"/>
  <c r="F15" i="1"/>
  <c r="E15" i="1"/>
  <c r="D15" i="1"/>
  <c r="C15" i="1"/>
  <c r="R14" i="1"/>
  <c r="Q14" i="1"/>
  <c r="P14" i="1"/>
  <c r="O14" i="1"/>
  <c r="N14" i="1"/>
  <c r="M14" i="1"/>
  <c r="L14" i="1"/>
  <c r="K14" i="1"/>
  <c r="J14" i="1"/>
  <c r="I14" i="1"/>
  <c r="F14" i="1"/>
  <c r="E14" i="1"/>
  <c r="D14" i="1"/>
  <c r="C14" i="1"/>
  <c r="R13" i="1"/>
  <c r="Q13" i="1"/>
  <c r="P13" i="1"/>
  <c r="O13" i="1"/>
  <c r="N13" i="1"/>
  <c r="M13" i="1"/>
  <c r="L13" i="1"/>
  <c r="K13" i="1"/>
  <c r="J13" i="1"/>
  <c r="I13" i="1"/>
  <c r="F13" i="1"/>
  <c r="E13" i="1"/>
  <c r="D13" i="1"/>
  <c r="C13" i="1"/>
  <c r="R12" i="1"/>
  <c r="Q12" i="1"/>
  <c r="P12" i="1"/>
  <c r="O12" i="1"/>
  <c r="N12" i="1"/>
  <c r="M12" i="1"/>
  <c r="L12" i="1"/>
  <c r="K12" i="1"/>
  <c r="J12" i="1"/>
  <c r="I12" i="1"/>
  <c r="F12" i="1"/>
  <c r="E12" i="1"/>
  <c r="D12" i="1"/>
  <c r="C12" i="1"/>
  <c r="R11" i="1"/>
  <c r="Q11" i="1"/>
  <c r="P11" i="1"/>
  <c r="O11" i="1"/>
  <c r="N11" i="1"/>
  <c r="M11" i="1"/>
  <c r="L11" i="1"/>
  <c r="K11" i="1"/>
  <c r="J11" i="1"/>
  <c r="I11" i="1"/>
  <c r="F11" i="1"/>
  <c r="E11" i="1"/>
  <c r="D11" i="1"/>
  <c r="C11" i="1"/>
  <c r="R10" i="1"/>
  <c r="Q10" i="1"/>
  <c r="P10" i="1"/>
  <c r="O10" i="1"/>
  <c r="N10" i="1"/>
  <c r="M10" i="1"/>
  <c r="L10" i="1"/>
  <c r="K10" i="1"/>
  <c r="J10" i="1"/>
  <c r="I10" i="1"/>
  <c r="F10" i="1"/>
  <c r="E10" i="1"/>
  <c r="D10" i="1"/>
  <c r="C10" i="1"/>
  <c r="R9" i="1"/>
  <c r="Q9" i="1"/>
  <c r="P9" i="1"/>
  <c r="O9" i="1"/>
  <c r="N9" i="1"/>
  <c r="M9" i="1"/>
  <c r="L9" i="1"/>
  <c r="K9" i="1"/>
  <c r="J9" i="1"/>
  <c r="I9" i="1"/>
  <c r="F9" i="1"/>
  <c r="E9" i="1"/>
  <c r="D9" i="1"/>
  <c r="C9" i="1"/>
  <c r="R8" i="1"/>
  <c r="Q8" i="1"/>
  <c r="P8" i="1"/>
  <c r="O8" i="1"/>
  <c r="N8" i="1"/>
  <c r="M8" i="1"/>
  <c r="L8" i="1"/>
  <c r="K8" i="1"/>
  <c r="J8" i="1"/>
  <c r="I8" i="1"/>
  <c r="F8" i="1"/>
  <c r="E8" i="1"/>
  <c r="D8" i="1"/>
  <c r="C8" i="1"/>
  <c r="R7" i="1"/>
  <c r="Q7" i="1"/>
  <c r="P7" i="1"/>
  <c r="O7" i="1"/>
  <c r="N7" i="1"/>
  <c r="M7" i="1"/>
  <c r="L7" i="1"/>
  <c r="K7" i="1"/>
  <c r="J7" i="1"/>
  <c r="I7" i="1"/>
  <c r="F7" i="1"/>
  <c r="E7" i="1"/>
  <c r="D7" i="1"/>
  <c r="C7" i="1"/>
  <c r="R6" i="1"/>
  <c r="Q6" i="1"/>
  <c r="P6" i="1"/>
  <c r="O6" i="1"/>
  <c r="N6" i="1"/>
  <c r="M6" i="1"/>
  <c r="L6" i="1"/>
  <c r="K6" i="1"/>
  <c r="J6" i="1"/>
  <c r="I6" i="1"/>
  <c r="F6" i="1"/>
  <c r="E6" i="1"/>
  <c r="D6" i="1"/>
  <c r="C6" i="1"/>
  <c r="N8" i="5" l="1"/>
  <c r="N16" i="5"/>
  <c r="P26" i="5"/>
  <c r="P31" i="5"/>
  <c r="C28" i="4"/>
  <c r="D28" i="4" s="1"/>
  <c r="S32" i="4"/>
  <c r="T32" i="4" s="1"/>
  <c r="P9" i="5"/>
  <c r="P29" i="5"/>
  <c r="J59" i="5"/>
  <c r="K12" i="4"/>
  <c r="L12" i="4" s="1"/>
  <c r="S19" i="4"/>
  <c r="T19" i="4" s="1"/>
  <c r="S23" i="4"/>
  <c r="T23" i="4" s="1"/>
  <c r="S31" i="4"/>
  <c r="T31" i="4" s="1"/>
  <c r="P22" i="5"/>
  <c r="P32" i="5"/>
  <c r="Q8" i="4"/>
  <c r="R8" i="4" s="1"/>
  <c r="S11" i="4"/>
  <c r="T11" i="4" s="1"/>
  <c r="Q16" i="4"/>
  <c r="R16" i="4" s="1"/>
  <c r="C23" i="4"/>
  <c r="D23" i="4" s="1"/>
  <c r="C24" i="4"/>
  <c r="D24" i="4" s="1"/>
  <c r="C64" i="4"/>
  <c r="D64" i="4" s="1"/>
  <c r="T51" i="16"/>
  <c r="T63" i="16"/>
  <c r="R50" i="16"/>
  <c r="R62" i="16"/>
  <c r="DJ47" i="6"/>
  <c r="DJ59" i="6"/>
  <c r="L35" i="5"/>
  <c r="L44" i="5"/>
  <c r="P51" i="5"/>
  <c r="O44" i="4"/>
  <c r="P44" i="4" s="1"/>
  <c r="O48" i="4"/>
  <c r="P48" i="4" s="1"/>
  <c r="N10" i="5"/>
  <c r="N14" i="5"/>
  <c r="N18" i="5"/>
  <c r="P24" i="5"/>
  <c r="P28" i="5"/>
  <c r="P30" i="5"/>
  <c r="J42" i="5"/>
  <c r="J46" i="5"/>
  <c r="C11" i="4"/>
  <c r="D11" i="4" s="1"/>
  <c r="C13" i="4"/>
  <c r="D13" i="4" s="1"/>
  <c r="S25" i="4"/>
  <c r="T25" i="4" s="1"/>
  <c r="S30" i="4"/>
  <c r="T30" i="4" s="1"/>
  <c r="C32" i="4"/>
  <c r="D32" i="4" s="1"/>
  <c r="C33" i="4"/>
  <c r="D33" i="4" s="1"/>
  <c r="O35" i="4"/>
  <c r="P35" i="4" s="1"/>
  <c r="S43" i="4"/>
  <c r="T43" i="4" s="1"/>
  <c r="G46" i="4"/>
  <c r="H46" i="4" s="1"/>
  <c r="L48" i="5"/>
  <c r="H8" i="5"/>
  <c r="P11" i="5"/>
  <c r="H20" i="5"/>
  <c r="P25" i="5"/>
  <c r="L32" i="5"/>
  <c r="P52" i="5"/>
  <c r="G12" i="4"/>
  <c r="H12" i="4" s="1"/>
  <c r="Q14" i="4"/>
  <c r="R14" i="4" s="1"/>
  <c r="S24" i="4"/>
  <c r="T24" i="4" s="1"/>
  <c r="S28" i="4"/>
  <c r="T28" i="4" s="1"/>
  <c r="C31" i="4"/>
  <c r="D31" i="4" s="1"/>
  <c r="M42" i="4"/>
  <c r="N42" i="4" s="1"/>
  <c r="N44" i="5"/>
  <c r="P46" i="5"/>
  <c r="P58" i="5"/>
  <c r="N64" i="5"/>
  <c r="C14" i="4"/>
  <c r="D14" i="4" s="1"/>
  <c r="Q28" i="4"/>
  <c r="R28" i="4" s="1"/>
  <c r="K48" i="4"/>
  <c r="L48" i="4" s="1"/>
  <c r="G49" i="4"/>
  <c r="H49" i="4" s="1"/>
  <c r="S54" i="4"/>
  <c r="T54" i="4" s="1"/>
  <c r="C62" i="4"/>
  <c r="D62" i="4" s="1"/>
  <c r="P55" i="16"/>
  <c r="H15" i="5"/>
  <c r="P16" i="5"/>
  <c r="J41" i="5"/>
  <c r="J45" i="5"/>
  <c r="J49" i="5"/>
  <c r="J57" i="5"/>
  <c r="P62" i="5"/>
  <c r="S16" i="4"/>
  <c r="T16" i="4" s="1"/>
  <c r="C38" i="4"/>
  <c r="D38" i="4" s="1"/>
  <c r="M41" i="4"/>
  <c r="N41" i="4" s="1"/>
  <c r="Q44" i="4"/>
  <c r="R44" i="4" s="1"/>
  <c r="M45" i="4"/>
  <c r="N45" i="4" s="1"/>
  <c r="G53" i="4"/>
  <c r="H53" i="4" s="1"/>
  <c r="C54" i="4"/>
  <c r="D54" i="4" s="1"/>
  <c r="G61" i="4"/>
  <c r="H61" i="4" s="1"/>
  <c r="K64" i="4"/>
  <c r="L64" i="4" s="1"/>
  <c r="P57" i="16"/>
  <c r="N15" i="5"/>
  <c r="L39" i="5"/>
  <c r="J53" i="5"/>
  <c r="P54" i="5"/>
  <c r="J61" i="5"/>
  <c r="C42" i="4"/>
  <c r="D42" i="4" s="1"/>
  <c r="S42" i="4"/>
  <c r="T42" i="4" s="1"/>
  <c r="C46" i="4"/>
  <c r="D46" i="4" s="1"/>
  <c r="S46" i="4"/>
  <c r="T46" i="4" s="1"/>
  <c r="Q48" i="4"/>
  <c r="R48" i="4" s="1"/>
  <c r="M49" i="4"/>
  <c r="N49" i="4" s="1"/>
  <c r="M57" i="4"/>
  <c r="N57" i="4" s="1"/>
  <c r="S58" i="4"/>
  <c r="T58" i="4" s="1"/>
  <c r="Q64" i="4"/>
  <c r="R64" i="4" s="1"/>
  <c r="P50" i="16"/>
  <c r="H9" i="5"/>
  <c r="M6" i="4"/>
  <c r="N6" i="4" s="1"/>
  <c r="M26" i="4"/>
  <c r="N26" i="4" s="1"/>
  <c r="N59" i="16"/>
  <c r="N63" i="16"/>
  <c r="M17" i="4"/>
  <c r="N17" i="4" s="1"/>
  <c r="S44" i="4"/>
  <c r="T44" i="4" s="1"/>
  <c r="G47" i="4"/>
  <c r="H47" i="4" s="1"/>
  <c r="N53" i="16"/>
  <c r="N57" i="16"/>
  <c r="N61" i="16"/>
  <c r="J23" i="5"/>
  <c r="J25" i="5"/>
  <c r="J31" i="5"/>
  <c r="P60" i="5"/>
  <c r="G43" i="4"/>
  <c r="H43" i="4" s="1"/>
  <c r="M59" i="4"/>
  <c r="N59" i="4" s="1"/>
  <c r="N50" i="5"/>
  <c r="J63" i="5"/>
  <c r="P64" i="5"/>
  <c r="C48" i="4"/>
  <c r="D48" i="4" s="1"/>
  <c r="C56" i="4"/>
  <c r="D56" i="4" s="1"/>
  <c r="O57" i="4"/>
  <c r="P57" i="4" s="1"/>
  <c r="J22" i="5"/>
  <c r="J24" i="5"/>
  <c r="J26" i="5"/>
  <c r="J33" i="5"/>
  <c r="P44" i="5"/>
  <c r="G25" i="4"/>
  <c r="H25" i="4" s="1"/>
  <c r="G26" i="4"/>
  <c r="H26" i="4" s="1"/>
  <c r="S52" i="4"/>
  <c r="T52" i="4" s="1"/>
  <c r="G55" i="4"/>
  <c r="H55" i="4" s="1"/>
  <c r="M63" i="4"/>
  <c r="N63" i="4" s="1"/>
  <c r="CT12" i="6"/>
  <c r="I17" i="18" s="1"/>
  <c r="J17" i="18" s="1"/>
  <c r="CT4" i="6"/>
  <c r="I9" i="18" s="1"/>
  <c r="J9" i="18" s="1"/>
  <c r="CT24" i="6"/>
  <c r="I29" i="18" s="1"/>
  <c r="J29" i="18" s="1"/>
  <c r="CT3" i="6"/>
  <c r="I8" i="18" s="1"/>
  <c r="J8" i="18" s="1"/>
  <c r="CT7" i="6"/>
  <c r="I12" i="18" s="1"/>
  <c r="J12" i="18" s="1"/>
  <c r="CT11" i="6"/>
  <c r="I16" i="18" s="1"/>
  <c r="J16" i="18" s="1"/>
  <c r="CT15" i="6"/>
  <c r="I20" i="18" s="1"/>
  <c r="J20" i="18" s="1"/>
  <c r="AS13" i="6"/>
  <c r="G18" i="4"/>
  <c r="H18" i="4" s="1"/>
  <c r="BE13" i="6"/>
  <c r="J18" i="5"/>
  <c r="BI14" i="6"/>
  <c r="O19" i="4"/>
  <c r="P19" i="4" s="1"/>
  <c r="L19" i="5"/>
  <c r="J34" i="16"/>
  <c r="BI17" i="6"/>
  <c r="O22" i="4"/>
  <c r="P22" i="4" s="1"/>
  <c r="L22" i="5"/>
  <c r="BI19" i="6"/>
  <c r="O24" i="4"/>
  <c r="P24" i="4" s="1"/>
  <c r="L24" i="5"/>
  <c r="N26" i="5"/>
  <c r="H29" i="5"/>
  <c r="Q29" i="4"/>
  <c r="R29" i="4" s="1"/>
  <c r="M33" i="4"/>
  <c r="N33" i="4" s="1"/>
  <c r="C36" i="4"/>
  <c r="D36" i="4" s="1"/>
  <c r="C44" i="4"/>
  <c r="D44" i="4" s="1"/>
  <c r="S7" i="4"/>
  <c r="T7" i="4" s="1"/>
  <c r="BQ2" i="6"/>
  <c r="AS5" i="6"/>
  <c r="G10" i="4"/>
  <c r="H10" i="4" s="1"/>
  <c r="BE7" i="6"/>
  <c r="J12" i="5"/>
  <c r="Q15" i="4"/>
  <c r="R15" i="4" s="1"/>
  <c r="O26" i="4"/>
  <c r="P26" i="4" s="1"/>
  <c r="AS28" i="6"/>
  <c r="G33" i="4"/>
  <c r="H33" i="4" s="1"/>
  <c r="BQ31" i="6"/>
  <c r="S36" i="4"/>
  <c r="T36" i="4" s="1"/>
  <c r="P36" i="5"/>
  <c r="BI32" i="6"/>
  <c r="O37" i="4"/>
  <c r="P37" i="4" s="1"/>
  <c r="BA33" i="6"/>
  <c r="H38" i="5"/>
  <c r="Q38" i="4"/>
  <c r="R38" i="4" s="1"/>
  <c r="N38" i="5"/>
  <c r="AK35" i="6"/>
  <c r="C40" i="4"/>
  <c r="D40" i="4" s="1"/>
  <c r="BQ35" i="6"/>
  <c r="P40" i="5"/>
  <c r="BA37" i="6"/>
  <c r="H42" i="5"/>
  <c r="BE38" i="6"/>
  <c r="M43" i="4"/>
  <c r="N43" i="4" s="1"/>
  <c r="J43" i="5"/>
  <c r="BI40" i="6"/>
  <c r="L45" i="5"/>
  <c r="BE42" i="6"/>
  <c r="M47" i="4"/>
  <c r="N47" i="4" s="1"/>
  <c r="BQ43" i="6"/>
  <c r="P48" i="5"/>
  <c r="S48" i="4"/>
  <c r="T48" i="4" s="1"/>
  <c r="BA45" i="6"/>
  <c r="K50" i="9" s="1"/>
  <c r="L50" i="9" s="1"/>
  <c r="H50" i="5"/>
  <c r="AS46" i="6"/>
  <c r="CP46" i="6" s="1"/>
  <c r="G51" i="18" s="1"/>
  <c r="H51" i="18" s="1"/>
  <c r="G51" i="4"/>
  <c r="H51" i="4" s="1"/>
  <c r="BE46" i="6"/>
  <c r="DB46" i="6" s="1"/>
  <c r="J51" i="5"/>
  <c r="AK47" i="6"/>
  <c r="CH45" i="6" s="1"/>
  <c r="C50" i="18" s="1"/>
  <c r="D50" i="18" s="1"/>
  <c r="C52" i="4"/>
  <c r="D52" i="4" s="1"/>
  <c r="BI48" i="6"/>
  <c r="DF48" i="6" s="1"/>
  <c r="O53" i="18" s="1"/>
  <c r="P53" i="18" s="1"/>
  <c r="L53" i="5"/>
  <c r="BE50" i="6"/>
  <c r="DB50" i="6" s="1"/>
  <c r="M55" i="18" s="1"/>
  <c r="N55" i="18" s="1"/>
  <c r="M55" i="4"/>
  <c r="N55" i="4" s="1"/>
  <c r="BQ51" i="6"/>
  <c r="DN51" i="6" s="1"/>
  <c r="S56" i="18" s="1"/>
  <c r="T56" i="18" s="1"/>
  <c r="S56" i="4"/>
  <c r="T56" i="4" s="1"/>
  <c r="L7" i="5"/>
  <c r="AK3" i="6"/>
  <c r="C8" i="4"/>
  <c r="D8" i="4" s="1"/>
  <c r="BQ3" i="6"/>
  <c r="S8" i="4"/>
  <c r="T8" i="4" s="1"/>
  <c r="BQ5" i="6"/>
  <c r="S10" i="4"/>
  <c r="T10" i="4" s="1"/>
  <c r="BA6" i="6"/>
  <c r="K11" i="4"/>
  <c r="L11" i="4" s="1"/>
  <c r="H11" i="5"/>
  <c r="BA8" i="6"/>
  <c r="H13" i="5"/>
  <c r="BQ9" i="6"/>
  <c r="P14" i="5"/>
  <c r="BA14" i="6"/>
  <c r="H19" i="5"/>
  <c r="K21" i="4"/>
  <c r="L21" i="4" s="1"/>
  <c r="H21" i="5"/>
  <c r="BM17" i="6"/>
  <c r="Q22" i="4"/>
  <c r="R22" i="4" s="1"/>
  <c r="N22" i="5"/>
  <c r="BA18" i="6"/>
  <c r="K23" i="4"/>
  <c r="L23" i="4" s="1"/>
  <c r="Q24" i="4"/>
  <c r="R24" i="4" s="1"/>
  <c r="N24" i="5"/>
  <c r="BA25" i="6"/>
  <c r="K30" i="4"/>
  <c r="L30" i="4" s="1"/>
  <c r="BM25" i="6"/>
  <c r="Q30" i="4"/>
  <c r="R30" i="4" s="1"/>
  <c r="N30" i="5"/>
  <c r="BA26" i="6"/>
  <c r="K31" i="4"/>
  <c r="L31" i="4" s="1"/>
  <c r="BM26" i="6"/>
  <c r="N31" i="5"/>
  <c r="J29" i="16"/>
  <c r="J44" i="16"/>
  <c r="J52" i="16"/>
  <c r="J60" i="16"/>
  <c r="J56" i="16"/>
  <c r="J48" i="16"/>
  <c r="J36" i="16"/>
  <c r="L57" i="5"/>
  <c r="G13" i="4"/>
  <c r="H13" i="4" s="1"/>
  <c r="G17" i="4"/>
  <c r="H17" i="4" s="1"/>
  <c r="C60" i="4"/>
  <c r="D60" i="4" s="1"/>
  <c r="S60" i="4"/>
  <c r="T60" i="4" s="1"/>
  <c r="K62" i="4"/>
  <c r="L62" i="4" s="1"/>
  <c r="G63" i="4"/>
  <c r="H63" i="4" s="1"/>
  <c r="S64" i="4"/>
  <c r="T64" i="4" s="1"/>
  <c r="AS22" i="6"/>
  <c r="J61" i="16"/>
  <c r="J55" i="16"/>
  <c r="J51" i="16"/>
  <c r="J43" i="16"/>
  <c r="N62" i="5"/>
  <c r="G59" i="4"/>
  <c r="H59" i="4" s="1"/>
  <c r="Q62" i="4"/>
  <c r="R62" i="4" s="1"/>
  <c r="J33" i="16"/>
  <c r="J11" i="16"/>
  <c r="J15" i="16"/>
  <c r="J19" i="16"/>
  <c r="J42" i="16"/>
  <c r="J50" i="16"/>
  <c r="J58" i="16"/>
  <c r="J62" i="16"/>
  <c r="J54" i="16"/>
  <c r="J46" i="16"/>
  <c r="J38" i="16"/>
  <c r="BA21" i="6"/>
  <c r="K26" i="4"/>
  <c r="L26" i="4" s="1"/>
  <c r="BM22" i="6"/>
  <c r="N27" i="5"/>
  <c r="AS24" i="6"/>
  <c r="G29" i="4"/>
  <c r="H29" i="4" s="1"/>
  <c r="BE25" i="6"/>
  <c r="M30" i="4"/>
  <c r="N30" i="4" s="1"/>
  <c r="BE27" i="6"/>
  <c r="M32" i="4"/>
  <c r="N32" i="4" s="1"/>
  <c r="H24" i="5"/>
  <c r="AK1" i="6"/>
  <c r="C6" i="4"/>
  <c r="D6" i="4" s="1"/>
  <c r="AK14" i="6"/>
  <c r="C19" i="4"/>
  <c r="D19" i="4" s="1"/>
  <c r="BM30" i="6"/>
  <c r="Q35" i="4"/>
  <c r="R35" i="4" s="1"/>
  <c r="BI33" i="6"/>
  <c r="O38" i="4"/>
  <c r="P38" i="4" s="1"/>
  <c r="M44" i="4"/>
  <c r="N44" i="4" s="1"/>
  <c r="J44" i="5"/>
  <c r="BQ44" i="6"/>
  <c r="P49" i="5"/>
  <c r="BE55" i="6"/>
  <c r="DB55" i="6" s="1"/>
  <c r="M60" i="18" s="1"/>
  <c r="N60" i="18" s="1"/>
  <c r="J60" i="5"/>
  <c r="H12" i="5"/>
  <c r="P18" i="5"/>
  <c r="P19" i="5"/>
  <c r="L21" i="5"/>
  <c r="L23" i="5"/>
  <c r="H25" i="5"/>
  <c r="H26" i="5"/>
  <c r="H27" i="5"/>
  <c r="H34" i="5"/>
  <c r="L38" i="5"/>
  <c r="O9" i="4"/>
  <c r="P9" i="4" s="1"/>
  <c r="C17" i="4"/>
  <c r="D17" i="4" s="1"/>
  <c r="K19" i="4"/>
  <c r="L19" i="4" s="1"/>
  <c r="G20" i="4"/>
  <c r="H20" i="4" s="1"/>
  <c r="G21" i="4"/>
  <c r="H21" i="4" s="1"/>
  <c r="O23" i="4"/>
  <c r="P23" i="4" s="1"/>
  <c r="K24" i="4"/>
  <c r="L24" i="4" s="1"/>
  <c r="Q26" i="4"/>
  <c r="R26" i="4" s="1"/>
  <c r="M29" i="4"/>
  <c r="N29" i="4" s="1"/>
  <c r="G31" i="4"/>
  <c r="H31" i="4" s="1"/>
  <c r="M46" i="4"/>
  <c r="N46" i="4" s="1"/>
  <c r="BE8" i="6"/>
  <c r="M13" i="4"/>
  <c r="N13" i="4" s="1"/>
  <c r="J13" i="5"/>
  <c r="BI9" i="6"/>
  <c r="O14" i="4"/>
  <c r="P14" i="4" s="1"/>
  <c r="L14" i="5"/>
  <c r="AS10" i="6"/>
  <c r="G15" i="4"/>
  <c r="H15" i="4" s="1"/>
  <c r="BE10" i="6"/>
  <c r="J15" i="5"/>
  <c r="BI11" i="6"/>
  <c r="O16" i="4"/>
  <c r="P16" i="4" s="1"/>
  <c r="AK20" i="6"/>
  <c r="C25" i="4"/>
  <c r="D25" i="4" s="1"/>
  <c r="BI23" i="6"/>
  <c r="O28" i="4"/>
  <c r="P28" i="4" s="1"/>
  <c r="BM7" i="6"/>
  <c r="BI10" i="6"/>
  <c r="O15" i="4"/>
  <c r="P15" i="4" s="1"/>
  <c r="AS11" i="6"/>
  <c r="G16" i="4"/>
  <c r="H16" i="4" s="1"/>
  <c r="BQ1" i="6"/>
  <c r="P6" i="5"/>
  <c r="AS4" i="6"/>
  <c r="G9" i="4"/>
  <c r="H9" i="4" s="1"/>
  <c r="BE4" i="6"/>
  <c r="M9" i="4"/>
  <c r="N9" i="4" s="1"/>
  <c r="J9" i="5"/>
  <c r="BQ12" i="6"/>
  <c r="S17" i="4"/>
  <c r="T17" i="4" s="1"/>
  <c r="BE15" i="6"/>
  <c r="J20" i="5"/>
  <c r="BA28" i="6"/>
  <c r="K33" i="4"/>
  <c r="L33" i="4" s="1"/>
  <c r="BA30" i="6"/>
  <c r="K35" i="4"/>
  <c r="L35" i="4" s="1"/>
  <c r="L15" i="5"/>
  <c r="J28" i="5"/>
  <c r="J29" i="5"/>
  <c r="J30" i="5"/>
  <c r="H33" i="5"/>
  <c r="N35" i="5"/>
  <c r="J52" i="5"/>
  <c r="S6" i="4"/>
  <c r="T6" i="4" s="1"/>
  <c r="Q18" i="4"/>
  <c r="R18" i="4" s="1"/>
  <c r="K25" i="4"/>
  <c r="L25" i="4" s="1"/>
  <c r="M60" i="4"/>
  <c r="N60" i="4" s="1"/>
  <c r="BM1" i="6"/>
  <c r="Q6" i="4"/>
  <c r="R6" i="4" s="1"/>
  <c r="AK2" i="6"/>
  <c r="C7" i="4"/>
  <c r="D7" i="4" s="1"/>
  <c r="AS3" i="6"/>
  <c r="G8" i="4"/>
  <c r="H8" i="4" s="1"/>
  <c r="BE3" i="6"/>
  <c r="J8" i="5"/>
  <c r="BE5" i="6"/>
  <c r="M10" i="4"/>
  <c r="N10" i="4" s="1"/>
  <c r="BI6" i="6"/>
  <c r="O11" i="4"/>
  <c r="P11" i="4" s="1"/>
  <c r="BE16" i="6"/>
  <c r="M21" i="4"/>
  <c r="N21" i="4" s="1"/>
  <c r="AS17" i="6"/>
  <c r="G22" i="4"/>
  <c r="H22" i="4" s="1"/>
  <c r="BQ29" i="6"/>
  <c r="P34" i="5"/>
  <c r="N37" i="5"/>
  <c r="Q37" i="4"/>
  <c r="R37" i="4" s="1"/>
  <c r="BI35" i="6"/>
  <c r="O40" i="4"/>
  <c r="P40" i="4" s="1"/>
  <c r="L40" i="5"/>
  <c r="BM40" i="6"/>
  <c r="Q45" i="4"/>
  <c r="R45" i="4" s="1"/>
  <c r="BQ42" i="6"/>
  <c r="S47" i="4"/>
  <c r="T47" i="4" s="1"/>
  <c r="N49" i="5"/>
  <c r="Q49" i="4"/>
  <c r="R49" i="4" s="1"/>
  <c r="M50" i="4"/>
  <c r="N50" i="4" s="1"/>
  <c r="J50" i="5"/>
  <c r="AK46" i="6"/>
  <c r="CH44" i="6" s="1"/>
  <c r="C49" i="18" s="1"/>
  <c r="D49" i="18" s="1"/>
  <c r="C51" i="4"/>
  <c r="D51" i="4" s="1"/>
  <c r="BI47" i="6"/>
  <c r="DF47" i="6" s="1"/>
  <c r="O52" i="18" s="1"/>
  <c r="P52" i="18" s="1"/>
  <c r="L52" i="5"/>
  <c r="BM48" i="6"/>
  <c r="N53" i="5"/>
  <c r="AS49" i="6"/>
  <c r="CP49" i="6" s="1"/>
  <c r="G54" i="18" s="1"/>
  <c r="H54" i="18" s="1"/>
  <c r="G54" i="4"/>
  <c r="H54" i="4" s="1"/>
  <c r="BE49" i="6"/>
  <c r="M54" i="9" s="1"/>
  <c r="N54" i="9" s="1"/>
  <c r="M54" i="4"/>
  <c r="N54" i="4" s="1"/>
  <c r="BI51" i="6"/>
  <c r="DF51" i="6" s="1"/>
  <c r="O56" i="18" s="1"/>
  <c r="P56" i="18" s="1"/>
  <c r="L56" i="5"/>
  <c r="O56" i="4"/>
  <c r="P56" i="4" s="1"/>
  <c r="BA52" i="6"/>
  <c r="K57" i="9" s="1"/>
  <c r="L57" i="9" s="1"/>
  <c r="H57" i="5"/>
  <c r="AS53" i="6"/>
  <c r="CP53" i="6" s="1"/>
  <c r="G58" i="18" s="1"/>
  <c r="H58" i="18" s="1"/>
  <c r="G58" i="4"/>
  <c r="H58" i="4" s="1"/>
  <c r="BE53" i="6"/>
  <c r="DB53" i="6" s="1"/>
  <c r="M58" i="18" s="1"/>
  <c r="N58" i="18" s="1"/>
  <c r="M58" i="4"/>
  <c r="N58" i="4" s="1"/>
  <c r="AK54" i="6"/>
  <c r="CH52" i="6" s="1"/>
  <c r="C57" i="18" s="1"/>
  <c r="D57" i="18" s="1"/>
  <c r="C59" i="4"/>
  <c r="D59" i="4" s="1"/>
  <c r="BQ54" i="6"/>
  <c r="S59" i="4"/>
  <c r="T59" i="4" s="1"/>
  <c r="P59" i="5"/>
  <c r="BI55" i="6"/>
  <c r="DF55" i="6" s="1"/>
  <c r="O60" i="18" s="1"/>
  <c r="P60" i="18" s="1"/>
  <c r="O60" i="4"/>
  <c r="P60" i="4" s="1"/>
  <c r="BM56" i="6"/>
  <c r="Q61" i="4"/>
  <c r="R61" i="4" s="1"/>
  <c r="M62" i="4"/>
  <c r="N62" i="4" s="1"/>
  <c r="J62" i="5"/>
  <c r="BI59" i="6"/>
  <c r="DF59" i="6" s="1"/>
  <c r="O64" i="18" s="1"/>
  <c r="P64" i="18" s="1"/>
  <c r="O64" i="4"/>
  <c r="P64" i="4" s="1"/>
  <c r="AS25" i="6"/>
  <c r="G30" i="4"/>
  <c r="H30" i="4" s="1"/>
  <c r="K8" i="4"/>
  <c r="L8" i="4" s="1"/>
  <c r="M12" i="4"/>
  <c r="N12" i="4" s="1"/>
  <c r="S14" i="4"/>
  <c r="T14" i="4" s="1"/>
  <c r="K15" i="4"/>
  <c r="L15" i="4" s="1"/>
  <c r="C16" i="4"/>
  <c r="D16" i="4" s="1"/>
  <c r="CP50" i="6"/>
  <c r="G55" i="18" s="1"/>
  <c r="H55" i="18" s="1"/>
  <c r="CP54" i="6"/>
  <c r="G59" i="18" s="1"/>
  <c r="H59" i="18" s="1"/>
  <c r="CP58" i="6"/>
  <c r="G63" i="18" s="1"/>
  <c r="H63" i="18" s="1"/>
  <c r="H49" i="16"/>
  <c r="H53" i="16"/>
  <c r="H57" i="16"/>
  <c r="H61" i="16"/>
  <c r="CL4" i="6"/>
  <c r="E9" i="18" s="1"/>
  <c r="F9" i="18" s="1"/>
  <c r="BM27" i="6"/>
  <c r="Q32" i="4"/>
  <c r="R32" i="4" s="1"/>
  <c r="S9" i="4"/>
  <c r="T9" i="4" s="1"/>
  <c r="G34" i="4"/>
  <c r="H34" i="4" s="1"/>
  <c r="BA1" i="6"/>
  <c r="K6" i="4"/>
  <c r="L6" i="4" s="1"/>
  <c r="BE1" i="6"/>
  <c r="BI8" i="6"/>
  <c r="O13" i="4"/>
  <c r="P13" i="4" s="1"/>
  <c r="BE11" i="6"/>
  <c r="M16" i="4"/>
  <c r="N16" i="4" s="1"/>
  <c r="BA12" i="6"/>
  <c r="K17" i="4"/>
  <c r="L17" i="4" s="1"/>
  <c r="BM12" i="6"/>
  <c r="BI13" i="6"/>
  <c r="O18" i="4"/>
  <c r="P18" i="4" s="1"/>
  <c r="AS14" i="6"/>
  <c r="G19" i="4"/>
  <c r="H19" i="4" s="1"/>
  <c r="BM15" i="6"/>
  <c r="Q20" i="4"/>
  <c r="R20" i="4" s="1"/>
  <c r="AK16" i="6"/>
  <c r="C21" i="4"/>
  <c r="D21" i="4" s="1"/>
  <c r="BQ16" i="6"/>
  <c r="S21" i="4"/>
  <c r="T21" i="4" s="1"/>
  <c r="C26" i="4"/>
  <c r="D26" i="4" s="1"/>
  <c r="AK21" i="6"/>
  <c r="BI26" i="6"/>
  <c r="O31" i="4"/>
  <c r="P31" i="4" s="1"/>
  <c r="M40" i="4"/>
  <c r="N40" i="4" s="1"/>
  <c r="J40" i="5"/>
  <c r="AK36" i="6"/>
  <c r="C41" i="4"/>
  <c r="D41" i="4" s="1"/>
  <c r="BI37" i="6"/>
  <c r="O42" i="4"/>
  <c r="P42" i="4" s="1"/>
  <c r="BA38" i="6"/>
  <c r="H43" i="5"/>
  <c r="BM38" i="6"/>
  <c r="Q43" i="4"/>
  <c r="R43" i="4" s="1"/>
  <c r="AS39" i="6"/>
  <c r="G44" i="4"/>
  <c r="H44" i="4" s="1"/>
  <c r="BI41" i="6"/>
  <c r="O46" i="4"/>
  <c r="P46" i="4" s="1"/>
  <c r="BA42" i="6"/>
  <c r="H47" i="5"/>
  <c r="BM42" i="6"/>
  <c r="Q47" i="4"/>
  <c r="R47" i="4" s="1"/>
  <c r="M48" i="4"/>
  <c r="N48" i="4" s="1"/>
  <c r="J48" i="5"/>
  <c r="BA46" i="6"/>
  <c r="CX46" i="6" s="1"/>
  <c r="K51" i="18" s="1"/>
  <c r="L51" i="18" s="1"/>
  <c r="H51" i="5"/>
  <c r="BM46" i="6"/>
  <c r="Q51" i="4"/>
  <c r="R51" i="4" s="1"/>
  <c r="AS47" i="6"/>
  <c r="G52" i="9" s="1"/>
  <c r="H52" i="9" s="1"/>
  <c r="G52" i="4"/>
  <c r="H52" i="4" s="1"/>
  <c r="BI49" i="6"/>
  <c r="DF49" i="6" s="1"/>
  <c r="O54" i="18" s="1"/>
  <c r="P54" i="18" s="1"/>
  <c r="O54" i="4"/>
  <c r="P54" i="4" s="1"/>
  <c r="BA50" i="6"/>
  <c r="H55" i="5"/>
  <c r="BM50" i="6"/>
  <c r="Q55" i="4"/>
  <c r="R55" i="4" s="1"/>
  <c r="AS51" i="6"/>
  <c r="G56" i="4"/>
  <c r="H56" i="4" s="1"/>
  <c r="BE51" i="6"/>
  <c r="DB51" i="6" s="1"/>
  <c r="M56" i="18" s="1"/>
  <c r="N56" i="18" s="1"/>
  <c r="J56" i="5"/>
  <c r="BI53" i="6"/>
  <c r="DF53" i="6" s="1"/>
  <c r="O58" i="18" s="1"/>
  <c r="P58" i="18" s="1"/>
  <c r="O58" i="4"/>
  <c r="P58" i="4" s="1"/>
  <c r="BA54" i="6"/>
  <c r="K59" i="9" s="1"/>
  <c r="L59" i="9" s="1"/>
  <c r="H59" i="5"/>
  <c r="BM54" i="6"/>
  <c r="Q59" i="4"/>
  <c r="R59" i="4" s="1"/>
  <c r="BQ56" i="6"/>
  <c r="S61" i="4"/>
  <c r="T61" i="4" s="1"/>
  <c r="BI57" i="6"/>
  <c r="DF57" i="6" s="1"/>
  <c r="O62" i="18" s="1"/>
  <c r="P62" i="18" s="1"/>
  <c r="O62" i="4"/>
  <c r="P62" i="4" s="1"/>
  <c r="BA58" i="6"/>
  <c r="H63" i="5"/>
  <c r="BM58" i="6"/>
  <c r="Q63" i="4"/>
  <c r="R63" i="4" s="1"/>
  <c r="BE29" i="6"/>
  <c r="M34" i="4"/>
  <c r="N34" i="4" s="1"/>
  <c r="H6" i="5"/>
  <c r="N12" i="5"/>
  <c r="N17" i="5"/>
  <c r="N20" i="5"/>
  <c r="P21" i="5"/>
  <c r="H32" i="5"/>
  <c r="G6" i="4"/>
  <c r="H6" i="4" s="1"/>
  <c r="K7" i="4"/>
  <c r="L7" i="4" s="1"/>
  <c r="K20" i="4"/>
  <c r="L20" i="4" s="1"/>
  <c r="S49" i="4"/>
  <c r="T49" i="4" s="1"/>
  <c r="O50" i="4"/>
  <c r="P50" i="4" s="1"/>
  <c r="M56" i="4"/>
  <c r="N56" i="4" s="1"/>
  <c r="AK5" i="6"/>
  <c r="C10" i="4"/>
  <c r="D10" i="4" s="1"/>
  <c r="BM6" i="6"/>
  <c r="Q11" i="4"/>
  <c r="R11" i="4" s="1"/>
  <c r="BI7" i="6"/>
  <c r="O12" i="4"/>
  <c r="P12" i="4" s="1"/>
  <c r="BQ8" i="6"/>
  <c r="S13" i="4"/>
  <c r="T13" i="4" s="1"/>
  <c r="BA9" i="6"/>
  <c r="K14" i="4"/>
  <c r="L14" i="4" s="1"/>
  <c r="BA11" i="6"/>
  <c r="K16" i="4"/>
  <c r="L16" i="4" s="1"/>
  <c r="BM14" i="6"/>
  <c r="Q19" i="4"/>
  <c r="R19" i="4" s="1"/>
  <c r="AK25" i="6"/>
  <c r="C30" i="4"/>
  <c r="D30" i="4" s="1"/>
  <c r="BQ33" i="6"/>
  <c r="P38" i="5"/>
  <c r="BM2" i="6"/>
  <c r="Q7" i="4"/>
  <c r="R7" i="4" s="1"/>
  <c r="N32" i="5"/>
  <c r="N7" i="5"/>
  <c r="L8" i="5"/>
  <c r="L27" i="5"/>
  <c r="C9" i="4"/>
  <c r="D9" i="4" s="1"/>
  <c r="O27" i="4"/>
  <c r="P27" i="4" s="1"/>
  <c r="K32" i="4"/>
  <c r="L32" i="4" s="1"/>
  <c r="K43" i="4"/>
  <c r="L43" i="4" s="1"/>
  <c r="K47" i="4"/>
  <c r="L47" i="4" s="1"/>
  <c r="K51" i="4"/>
  <c r="L51" i="4" s="1"/>
  <c r="K55" i="4"/>
  <c r="L55" i="4" s="1"/>
  <c r="C61" i="4"/>
  <c r="D61" i="4" s="1"/>
  <c r="BA17" i="6"/>
  <c r="K22" i="4"/>
  <c r="L22" i="4" s="1"/>
  <c r="BM18" i="6"/>
  <c r="Q23" i="4"/>
  <c r="R23" i="4" s="1"/>
  <c r="BQ28" i="6"/>
  <c r="S33" i="4"/>
  <c r="T33" i="4" s="1"/>
  <c r="BI31" i="6"/>
  <c r="O36" i="4"/>
  <c r="P36" i="4" s="1"/>
  <c r="CL8" i="6"/>
  <c r="E13" i="18" s="1"/>
  <c r="F13" i="18" s="1"/>
  <c r="CL56" i="6"/>
  <c r="E61" i="18" s="1"/>
  <c r="F61" i="18" s="1"/>
  <c r="M22" i="4"/>
  <c r="N22" i="4" s="1"/>
  <c r="K27" i="4"/>
  <c r="L27" i="4" s="1"/>
  <c r="Q31" i="4"/>
  <c r="R31" i="4" s="1"/>
  <c r="G32" i="4"/>
  <c r="H32" i="4" s="1"/>
  <c r="C34" i="4"/>
  <c r="D34" i="4" s="1"/>
  <c r="Q36" i="4"/>
  <c r="R36" i="4" s="1"/>
  <c r="O45" i="4"/>
  <c r="P45" i="4" s="1"/>
  <c r="AS18" i="6"/>
  <c r="CL28" i="6"/>
  <c r="E33" i="18" s="1"/>
  <c r="F33" i="18" s="1"/>
  <c r="CL16" i="6"/>
  <c r="E21" i="18" s="1"/>
  <c r="F21" i="18" s="1"/>
  <c r="CL32" i="6"/>
  <c r="E37" i="18" s="1"/>
  <c r="F37" i="18" s="1"/>
  <c r="CL2" i="6"/>
  <c r="E7" i="18" s="1"/>
  <c r="F7" i="18" s="1"/>
  <c r="CL6" i="6"/>
  <c r="E11" i="18" s="1"/>
  <c r="F11" i="18" s="1"/>
  <c r="O7" i="4"/>
  <c r="P7" i="4" s="1"/>
  <c r="O8" i="4"/>
  <c r="P8" i="4" s="1"/>
  <c r="O21" i="4"/>
  <c r="P21" i="4" s="1"/>
  <c r="M24" i="4"/>
  <c r="N24" i="4" s="1"/>
  <c r="C29" i="4"/>
  <c r="D29" i="4" s="1"/>
  <c r="K42" i="4"/>
  <c r="L42" i="4" s="1"/>
  <c r="C43" i="4"/>
  <c r="D43" i="4" s="1"/>
  <c r="H28" i="5"/>
  <c r="BA23" i="6"/>
  <c r="BQ24" i="6"/>
  <c r="O30" i="4"/>
  <c r="P30" i="4" s="1"/>
  <c r="BI25" i="6"/>
  <c r="BM28" i="6"/>
  <c r="Q33" i="4"/>
  <c r="R33" i="4" s="1"/>
  <c r="BE33" i="6"/>
  <c r="M38" i="4"/>
  <c r="N38" i="4" s="1"/>
  <c r="BQ36" i="6"/>
  <c r="S41" i="4"/>
  <c r="T41" i="4" s="1"/>
  <c r="BI42" i="6"/>
  <c r="O47" i="4"/>
  <c r="P47" i="4" s="1"/>
  <c r="AK44" i="6"/>
  <c r="C49" i="4"/>
  <c r="D49" i="4" s="1"/>
  <c r="AK52" i="6"/>
  <c r="CH50" i="6" s="1"/>
  <c r="C55" i="18" s="1"/>
  <c r="D55" i="18" s="1"/>
  <c r="C57" i="4"/>
  <c r="D57" i="4" s="1"/>
  <c r="BQ52" i="6"/>
  <c r="S57" i="4"/>
  <c r="T57" i="4" s="1"/>
  <c r="AS57" i="6"/>
  <c r="G62" i="9" s="1"/>
  <c r="H62" i="9" s="1"/>
  <c r="G62" i="4"/>
  <c r="H62" i="4" s="1"/>
  <c r="BE57" i="6"/>
  <c r="DB57" i="6" s="1"/>
  <c r="M62" i="18" s="1"/>
  <c r="N62" i="18" s="1"/>
  <c r="BI58" i="6"/>
  <c r="DF58" i="6" s="1"/>
  <c r="O63" i="18" s="1"/>
  <c r="P63" i="18" s="1"/>
  <c r="O63" i="4"/>
  <c r="P63" i="4" s="1"/>
  <c r="F53" i="16"/>
  <c r="S18" i="4"/>
  <c r="T18" i="4" s="1"/>
  <c r="S22" i="4"/>
  <c r="T22" i="4" s="1"/>
  <c r="M31" i="4"/>
  <c r="N31" i="4" s="1"/>
  <c r="G35" i="4"/>
  <c r="H35" i="4" s="1"/>
  <c r="Q50" i="4"/>
  <c r="R50" i="4" s="1"/>
  <c r="AK34" i="6"/>
  <c r="C39" i="4"/>
  <c r="D39" i="4" s="1"/>
  <c r="BQ34" i="6"/>
  <c r="S39" i="4"/>
  <c r="T39" i="4" s="1"/>
  <c r="BE39" i="6"/>
  <c r="BA41" i="6"/>
  <c r="K46" i="4"/>
  <c r="L46" i="4" s="1"/>
  <c r="BM41" i="6"/>
  <c r="Q46" i="4"/>
  <c r="R46" i="4" s="1"/>
  <c r="BE47" i="6"/>
  <c r="DB47" i="6" s="1"/>
  <c r="M52" i="18" s="1"/>
  <c r="N52" i="18" s="1"/>
  <c r="BA49" i="6"/>
  <c r="K54" i="4"/>
  <c r="L54" i="4" s="1"/>
  <c r="BM49" i="6"/>
  <c r="Q54" i="4"/>
  <c r="R54" i="4" s="1"/>
  <c r="BI56" i="6"/>
  <c r="DF56" i="6" s="1"/>
  <c r="O61" i="18" s="1"/>
  <c r="P61" i="18" s="1"/>
  <c r="O61" i="4"/>
  <c r="P61" i="4" s="1"/>
  <c r="C18" i="4"/>
  <c r="D18" i="4" s="1"/>
  <c r="C22" i="4"/>
  <c r="D22" i="4" s="1"/>
  <c r="K34" i="4"/>
  <c r="L34" i="4" s="1"/>
  <c r="AK32" i="6"/>
  <c r="C37" i="4"/>
  <c r="D37" i="4" s="1"/>
  <c r="BQ32" i="6"/>
  <c r="S37" i="4"/>
  <c r="T37" i="4" s="1"/>
  <c r="AS37" i="6"/>
  <c r="G42" i="4"/>
  <c r="H42" i="4" s="1"/>
  <c r="BI38" i="6"/>
  <c r="O43" i="4"/>
  <c r="P43" i="4" s="1"/>
  <c r="BA39" i="6"/>
  <c r="K44" i="4"/>
  <c r="L44" i="4" s="1"/>
  <c r="AK40" i="6"/>
  <c r="C45" i="4"/>
  <c r="D45" i="4" s="1"/>
  <c r="BQ40" i="6"/>
  <c r="S45" i="4"/>
  <c r="T45" i="4" s="1"/>
  <c r="AS45" i="6"/>
  <c r="G50" i="4"/>
  <c r="H50" i="4" s="1"/>
  <c r="BE45" i="6"/>
  <c r="DB45" i="6" s="1"/>
  <c r="M50" i="18" s="1"/>
  <c r="N50" i="18" s="1"/>
  <c r="BI46" i="6"/>
  <c r="DF46" i="6" s="1"/>
  <c r="O51" i="18" s="1"/>
  <c r="P51" i="18" s="1"/>
  <c r="O51" i="4"/>
  <c r="P51" i="4" s="1"/>
  <c r="BA47" i="6"/>
  <c r="K52" i="4"/>
  <c r="L52" i="4" s="1"/>
  <c r="AK48" i="6"/>
  <c r="CH46" i="6" s="1"/>
  <c r="C51" i="18" s="1"/>
  <c r="D51" i="18" s="1"/>
  <c r="C53" i="4"/>
  <c r="D53" i="4" s="1"/>
  <c r="BQ48" i="6"/>
  <c r="S53" i="4"/>
  <c r="T53" i="4" s="1"/>
  <c r="BI54" i="6"/>
  <c r="DF54" i="6" s="1"/>
  <c r="O59" i="18" s="1"/>
  <c r="P59" i="18" s="1"/>
  <c r="O59" i="4"/>
  <c r="P59" i="4" s="1"/>
  <c r="BM55" i="6"/>
  <c r="Q60" i="4"/>
  <c r="R60" i="4" s="1"/>
  <c r="F49" i="16"/>
  <c r="G24" i="4"/>
  <c r="H24" i="4" s="1"/>
  <c r="AS19" i="6"/>
  <c r="BM29" i="6"/>
  <c r="Q34" i="4"/>
  <c r="R34" i="4" s="1"/>
  <c r="BE35" i="6"/>
  <c r="BI36" i="6"/>
  <c r="O41" i="4"/>
  <c r="P41" i="4" s="1"/>
  <c r="BM37" i="6"/>
  <c r="Q42" i="4"/>
  <c r="R42" i="4" s="1"/>
  <c r="AS43" i="6"/>
  <c r="G48" i="9" s="1"/>
  <c r="H48" i="9" s="1"/>
  <c r="G48" i="4"/>
  <c r="H48" i="4" s="1"/>
  <c r="BE43" i="6"/>
  <c r="DB43" i="6" s="1"/>
  <c r="M48" i="18" s="1"/>
  <c r="N48" i="18" s="1"/>
  <c r="BI44" i="6"/>
  <c r="DF44" i="6" s="1"/>
  <c r="O49" i="18" s="1"/>
  <c r="P49" i="18" s="1"/>
  <c r="O49" i="4"/>
  <c r="P49" i="4" s="1"/>
  <c r="BA53" i="6"/>
  <c r="K58" i="4"/>
  <c r="L58" i="4" s="1"/>
  <c r="BM53" i="6"/>
  <c r="Q58" i="4"/>
  <c r="R58" i="4" s="1"/>
  <c r="AS59" i="6"/>
  <c r="CP59" i="6" s="1"/>
  <c r="G64" i="18" s="1"/>
  <c r="H64" i="18" s="1"/>
  <c r="G64" i="4"/>
  <c r="H64" i="4" s="1"/>
  <c r="BE59" i="6"/>
  <c r="DB59" i="6" s="1"/>
  <c r="M64" i="18" s="1"/>
  <c r="N64" i="18" s="1"/>
  <c r="M64" i="4"/>
  <c r="N64" i="4" s="1"/>
  <c r="F12" i="16"/>
  <c r="F20" i="16"/>
  <c r="F28" i="16"/>
  <c r="F32" i="16"/>
  <c r="F36" i="16"/>
  <c r="F44" i="16"/>
  <c r="F52" i="16"/>
  <c r="F60" i="16"/>
  <c r="F64" i="16"/>
  <c r="I64" i="9"/>
  <c r="J64" i="9" s="1"/>
  <c r="F56" i="16"/>
  <c r="F48" i="16"/>
  <c r="F40" i="16"/>
  <c r="F24" i="16"/>
  <c r="F16" i="16"/>
  <c r="F8" i="16"/>
  <c r="BA16" i="6"/>
  <c r="BA24" i="6"/>
  <c r="F6" i="16"/>
  <c r="F22" i="16"/>
  <c r="F38" i="16"/>
  <c r="F54" i="16"/>
  <c r="F59" i="16"/>
  <c r="F58" i="16"/>
  <c r="F50" i="16"/>
  <c r="F46" i="16"/>
  <c r="F42" i="16"/>
  <c r="F34" i="16"/>
  <c r="F30" i="16"/>
  <c r="F26" i="16"/>
  <c r="F18" i="16"/>
  <c r="F14" i="16"/>
  <c r="F10" i="16"/>
  <c r="J64" i="16"/>
  <c r="CC48" i="6"/>
  <c r="J13" i="16"/>
  <c r="CF56" i="6"/>
  <c r="I27" i="4"/>
  <c r="J27" i="4" s="1"/>
  <c r="BE2" i="6"/>
  <c r="BM4" i="6"/>
  <c r="BI12" i="6"/>
  <c r="O33" i="4"/>
  <c r="P33" i="4" s="1"/>
  <c r="BI28" i="6"/>
  <c r="BE31" i="6"/>
  <c r="M36" i="4"/>
  <c r="N36" i="4" s="1"/>
  <c r="BA44" i="6"/>
  <c r="K49" i="4"/>
  <c r="L49" i="4" s="1"/>
  <c r="BM44" i="6"/>
  <c r="H10" i="5"/>
  <c r="J37" i="5"/>
  <c r="O25" i="4"/>
  <c r="P25" i="4" s="1"/>
  <c r="G36" i="4"/>
  <c r="H36" i="4" s="1"/>
  <c r="G37" i="4"/>
  <c r="H37" i="4" s="1"/>
  <c r="G38" i="4"/>
  <c r="H38" i="4" s="1"/>
  <c r="Q39" i="4"/>
  <c r="R39" i="4" s="1"/>
  <c r="BM35" i="6"/>
  <c r="BM43" i="6"/>
  <c r="D50" i="16"/>
  <c r="BA51" i="6"/>
  <c r="K56" i="4"/>
  <c r="L56" i="4" s="1"/>
  <c r="BM51" i="6"/>
  <c r="H7" i="5"/>
  <c r="L9" i="5"/>
  <c r="J14" i="5"/>
  <c r="P15" i="5"/>
  <c r="L17" i="5"/>
  <c r="L25" i="5"/>
  <c r="P27" i="5"/>
  <c r="N28" i="5"/>
  <c r="L33" i="5"/>
  <c r="P35" i="5"/>
  <c r="N36" i="5"/>
  <c r="J38" i="5"/>
  <c r="H39" i="5"/>
  <c r="N40" i="5"/>
  <c r="P47" i="5"/>
  <c r="P55" i="5"/>
  <c r="N56" i="5"/>
  <c r="P63" i="5"/>
  <c r="O6" i="4"/>
  <c r="P6" i="4" s="1"/>
  <c r="M7" i="4"/>
  <c r="N7" i="4" s="1"/>
  <c r="Q9" i="4"/>
  <c r="R9" i="4" s="1"/>
  <c r="O10" i="4"/>
  <c r="P10" i="4" s="1"/>
  <c r="M11" i="4"/>
  <c r="N11" i="4" s="1"/>
  <c r="C12" i="4"/>
  <c r="D12" i="4" s="1"/>
  <c r="M14" i="4"/>
  <c r="N14" i="4" s="1"/>
  <c r="C15" i="4"/>
  <c r="D15" i="4" s="1"/>
  <c r="S15" i="4"/>
  <c r="T15" i="4" s="1"/>
  <c r="S26" i="4"/>
  <c r="T26" i="4" s="1"/>
  <c r="S27" i="4"/>
  <c r="T27" i="4" s="1"/>
  <c r="K28" i="4"/>
  <c r="L28" i="4" s="1"/>
  <c r="S34" i="4"/>
  <c r="T34" i="4" s="1"/>
  <c r="S35" i="4"/>
  <c r="T35" i="4" s="1"/>
  <c r="K39" i="4"/>
  <c r="L39" i="4" s="1"/>
  <c r="Q41" i="4"/>
  <c r="R41" i="4" s="1"/>
  <c r="C50" i="4"/>
  <c r="D50" i="4" s="1"/>
  <c r="S50" i="4"/>
  <c r="T50" i="4" s="1"/>
  <c r="C55" i="4"/>
  <c r="D55" i="4" s="1"/>
  <c r="S55" i="4"/>
  <c r="T55" i="4" s="1"/>
  <c r="BA4" i="6"/>
  <c r="BI5" i="6"/>
  <c r="BQ7" i="6"/>
  <c r="BQ15" i="6"/>
  <c r="O29" i="4"/>
  <c r="P29" i="4" s="1"/>
  <c r="BI24" i="6"/>
  <c r="BM32" i="6"/>
  <c r="BM33" i="6"/>
  <c r="BA40" i="6"/>
  <c r="K45" i="4"/>
  <c r="L45" i="4" s="1"/>
  <c r="BA48" i="6"/>
  <c r="K53" i="4"/>
  <c r="L53" i="4" s="1"/>
  <c r="BA56" i="6"/>
  <c r="K61" i="4"/>
  <c r="L61" i="4" s="1"/>
  <c r="BA36" i="6"/>
  <c r="K41" i="4"/>
  <c r="L41" i="4" s="1"/>
  <c r="BM36" i="6"/>
  <c r="BM52" i="6"/>
  <c r="L12" i="5"/>
  <c r="H18" i="5"/>
  <c r="L20" i="5"/>
  <c r="K18" i="4"/>
  <c r="L18" i="4" s="1"/>
  <c r="O20" i="4"/>
  <c r="P20" i="4" s="1"/>
  <c r="G28" i="4"/>
  <c r="H28" i="4" s="1"/>
  <c r="G40" i="4"/>
  <c r="H40" i="4" s="1"/>
  <c r="BI1" i="6"/>
  <c r="AS2" i="6"/>
  <c r="AS9" i="6"/>
  <c r="AK15" i="6"/>
  <c r="BM16" i="6"/>
  <c r="Q21" i="4"/>
  <c r="R21" i="4" s="1"/>
  <c r="K37" i="4"/>
  <c r="L37" i="4" s="1"/>
  <c r="BA32" i="6"/>
  <c r="J11" i="5"/>
  <c r="P12" i="5"/>
  <c r="N13" i="5"/>
  <c r="J19" i="5"/>
  <c r="P20" i="5"/>
  <c r="N21" i="5"/>
  <c r="L26" i="5"/>
  <c r="J27" i="5"/>
  <c r="N29" i="5"/>
  <c r="L34" i="5"/>
  <c r="J35" i="5"/>
  <c r="H36" i="5"/>
  <c r="J39" i="5"/>
  <c r="H40" i="5"/>
  <c r="H48" i="5"/>
  <c r="H56" i="5"/>
  <c r="N57" i="5"/>
  <c r="H64" i="5"/>
  <c r="M8" i="4"/>
  <c r="N8" i="4" s="1"/>
  <c r="Q10" i="4"/>
  <c r="R10" i="4" s="1"/>
  <c r="G11" i="4"/>
  <c r="H11" i="4" s="1"/>
  <c r="Q13" i="4"/>
  <c r="R13" i="4" s="1"/>
  <c r="M19" i="4"/>
  <c r="N19" i="4" s="1"/>
  <c r="C27" i="4"/>
  <c r="D27" i="4" s="1"/>
  <c r="M27" i="4"/>
  <c r="N27" i="4" s="1"/>
  <c r="M28" i="4"/>
  <c r="N28" i="4" s="1"/>
  <c r="C35" i="4"/>
  <c r="D35" i="4" s="1"/>
  <c r="M35" i="4"/>
  <c r="N35" i="4" s="1"/>
  <c r="K36" i="4"/>
  <c r="L36" i="4" s="1"/>
  <c r="M37" i="4"/>
  <c r="N37" i="4" s="1"/>
  <c r="K38" i="4"/>
  <c r="L38" i="4" s="1"/>
  <c r="M39" i="4"/>
  <c r="N39" i="4" s="1"/>
  <c r="K40" i="4"/>
  <c r="L40" i="4" s="1"/>
  <c r="C63" i="4"/>
  <c r="D63" i="4" s="1"/>
  <c r="S63" i="4"/>
  <c r="T63" i="4" s="1"/>
  <c r="BM19" i="6"/>
  <c r="BM20" i="6"/>
  <c r="Q25" i="4"/>
  <c r="R25" i="4" s="1"/>
  <c r="BI29" i="6"/>
  <c r="AS34" i="6"/>
  <c r="D54" i="16"/>
  <c r="D61" i="16"/>
  <c r="AS55" i="6"/>
  <c r="CF16" i="6"/>
  <c r="L48" i="16"/>
  <c r="CH51" i="6"/>
  <c r="C56" i="18" s="1"/>
  <c r="D56" i="18" s="1"/>
  <c r="L62" i="16"/>
  <c r="CH56" i="6"/>
  <c r="C61" i="18" s="1"/>
  <c r="D61" i="18" s="1"/>
  <c r="T64" i="16"/>
  <c r="CF2" i="6"/>
  <c r="CC14" i="6"/>
  <c r="F19" i="16"/>
  <c r="CC18" i="6"/>
  <c r="F23" i="16"/>
  <c r="CC26" i="6"/>
  <c r="F31" i="16"/>
  <c r="CC30" i="6"/>
  <c r="F35" i="16"/>
  <c r="CC34" i="6"/>
  <c r="F39" i="16"/>
  <c r="CC42" i="6"/>
  <c r="F47" i="16"/>
  <c r="CC50" i="6"/>
  <c r="F55" i="16"/>
  <c r="I21" i="4"/>
  <c r="J21" i="4" s="1"/>
  <c r="I29" i="4"/>
  <c r="J29" i="4" s="1"/>
  <c r="CC57" i="6"/>
  <c r="F62" i="16"/>
  <c r="I6" i="9"/>
  <c r="J6" i="9" s="1"/>
  <c r="J6" i="16"/>
  <c r="I10" i="9"/>
  <c r="J10" i="9" s="1"/>
  <c r="J10" i="16"/>
  <c r="I14" i="9"/>
  <c r="J14" i="9" s="1"/>
  <c r="J14" i="16"/>
  <c r="I18" i="9"/>
  <c r="J18" i="9" s="1"/>
  <c r="J18" i="16"/>
  <c r="J37" i="16"/>
  <c r="J41" i="16"/>
  <c r="J45" i="16"/>
  <c r="J49" i="16"/>
  <c r="J53" i="16"/>
  <c r="J57" i="16"/>
  <c r="I61" i="9"/>
  <c r="J61" i="9" s="1"/>
  <c r="CF32" i="6"/>
  <c r="T62" i="16"/>
  <c r="CH57" i="6"/>
  <c r="C62" i="18" s="1"/>
  <c r="D62" i="18" s="1"/>
  <c r="CC46" i="6"/>
  <c r="F51" i="16"/>
  <c r="J39" i="16"/>
  <c r="I47" i="9"/>
  <c r="J47" i="9" s="1"/>
  <c r="J47" i="16"/>
  <c r="J59" i="16"/>
  <c r="J63" i="16"/>
  <c r="CF28" i="6"/>
  <c r="T50" i="16"/>
  <c r="T52" i="16"/>
  <c r="T54" i="16"/>
  <c r="CH48" i="6"/>
  <c r="C53" i="18" s="1"/>
  <c r="D53" i="18" s="1"/>
  <c r="T55" i="16"/>
  <c r="CH49" i="6"/>
  <c r="C54" i="18" s="1"/>
  <c r="D54" i="18" s="1"/>
  <c r="T56" i="16"/>
  <c r="T58" i="16"/>
  <c r="CH53" i="6"/>
  <c r="C58" i="18" s="1"/>
  <c r="D58" i="18" s="1"/>
  <c r="L60" i="16"/>
  <c r="T60" i="16"/>
  <c r="CH55" i="6"/>
  <c r="C60" i="18" s="1"/>
  <c r="D60" i="18" s="1"/>
  <c r="L64" i="16"/>
  <c r="CF6" i="6"/>
  <c r="CC10" i="6"/>
  <c r="F15" i="16"/>
  <c r="CC22" i="6"/>
  <c r="F27" i="16"/>
  <c r="CC38" i="6"/>
  <c r="F43" i="16"/>
  <c r="CC58" i="6"/>
  <c r="F63" i="16"/>
  <c r="I7" i="9"/>
  <c r="J7" i="9" s="1"/>
  <c r="J7" i="16"/>
  <c r="I33" i="4"/>
  <c r="J33" i="4" s="1"/>
  <c r="I22" i="9"/>
  <c r="J22" i="9" s="1"/>
  <c r="J22" i="16"/>
  <c r="M49" i="9"/>
  <c r="N49" i="9" s="1"/>
  <c r="N49" i="16"/>
  <c r="O48" i="9"/>
  <c r="P48" i="9" s="1"/>
  <c r="P48" i="16"/>
  <c r="E17" i="9"/>
  <c r="F17" i="9" s="1"/>
  <c r="F17" i="16"/>
  <c r="E21" i="9"/>
  <c r="F21" i="9" s="1"/>
  <c r="E25" i="9"/>
  <c r="F25" i="9" s="1"/>
  <c r="F25" i="16"/>
  <c r="E29" i="9"/>
  <c r="F29" i="9" s="1"/>
  <c r="F29" i="16"/>
  <c r="E33" i="9"/>
  <c r="F33" i="9" s="1"/>
  <c r="E37" i="9"/>
  <c r="F37" i="9" s="1"/>
  <c r="E41" i="9"/>
  <c r="F41" i="9" s="1"/>
  <c r="F41" i="16"/>
  <c r="CC40" i="6"/>
  <c r="F45" i="16"/>
  <c r="CC52" i="6"/>
  <c r="F57" i="16"/>
  <c r="I40" i="9"/>
  <c r="J40" i="9" s="1"/>
  <c r="J40" i="16"/>
  <c r="CC12" i="6"/>
  <c r="CC44" i="6"/>
  <c r="F9" i="16"/>
  <c r="E59" i="9"/>
  <c r="F59" i="9" s="1"/>
  <c r="CC54" i="6"/>
  <c r="I11" i="9"/>
  <c r="J11" i="9" s="1"/>
  <c r="I15" i="9"/>
  <c r="J15" i="9" s="1"/>
  <c r="I19" i="9"/>
  <c r="J19" i="9" s="1"/>
  <c r="I38" i="9"/>
  <c r="J38" i="9" s="1"/>
  <c r="I42" i="9"/>
  <c r="J42" i="9" s="1"/>
  <c r="I46" i="9"/>
  <c r="J46" i="9" s="1"/>
  <c r="I50" i="9"/>
  <c r="J50" i="9" s="1"/>
  <c r="I54" i="9"/>
  <c r="J54" i="9" s="1"/>
  <c r="I58" i="9"/>
  <c r="J58" i="9" s="1"/>
  <c r="I62" i="9"/>
  <c r="J62" i="9" s="1"/>
  <c r="AW26" i="6"/>
  <c r="I31" i="4"/>
  <c r="J31" i="4" s="1"/>
  <c r="G49" i="9"/>
  <c r="H49" i="9" s="1"/>
  <c r="E8" i="9"/>
  <c r="F8" i="9" s="1"/>
  <c r="CC3" i="6"/>
  <c r="E12" i="9"/>
  <c r="F12" i="9" s="1"/>
  <c r="CC7" i="6"/>
  <c r="E16" i="9"/>
  <c r="F16" i="9" s="1"/>
  <c r="CC11" i="6"/>
  <c r="E20" i="9"/>
  <c r="F20" i="9" s="1"/>
  <c r="CC15" i="6"/>
  <c r="E24" i="9"/>
  <c r="F24" i="9" s="1"/>
  <c r="CC19" i="6"/>
  <c r="E28" i="9"/>
  <c r="F28" i="9" s="1"/>
  <c r="CC23" i="6"/>
  <c r="E32" i="9"/>
  <c r="F32" i="9" s="1"/>
  <c r="CC27" i="6"/>
  <c r="E36" i="9"/>
  <c r="F36" i="9" s="1"/>
  <c r="CC31" i="6"/>
  <c r="E40" i="9"/>
  <c r="F40" i="9" s="1"/>
  <c r="CC35" i="6"/>
  <c r="E44" i="9"/>
  <c r="F44" i="9" s="1"/>
  <c r="CC39" i="6"/>
  <c r="E48" i="9"/>
  <c r="F48" i="9" s="1"/>
  <c r="CC43" i="6"/>
  <c r="E52" i="9"/>
  <c r="F52" i="9" s="1"/>
  <c r="CC47" i="6"/>
  <c r="E56" i="9"/>
  <c r="F56" i="9" s="1"/>
  <c r="CC51" i="6"/>
  <c r="E60" i="9"/>
  <c r="F60" i="9" s="1"/>
  <c r="CC55" i="6"/>
  <c r="E64" i="9"/>
  <c r="F64" i="9" s="1"/>
  <c r="CC59" i="6"/>
  <c r="I43" i="9"/>
  <c r="J43" i="9" s="1"/>
  <c r="I51" i="9"/>
  <c r="J51" i="9" s="1"/>
  <c r="I55" i="9"/>
  <c r="J55" i="9" s="1"/>
  <c r="I33" i="9"/>
  <c r="J33" i="9" s="1"/>
  <c r="C48" i="9"/>
  <c r="D50" i="9" s="1"/>
  <c r="S51" i="9"/>
  <c r="T51" i="9" s="1"/>
  <c r="I36" i="9"/>
  <c r="J36" i="9" s="1"/>
  <c r="I44" i="9"/>
  <c r="J44" i="9" s="1"/>
  <c r="I48" i="9"/>
  <c r="J48" i="9" s="1"/>
  <c r="I52" i="9"/>
  <c r="J52" i="9" s="1"/>
  <c r="I56" i="9"/>
  <c r="J56" i="9" s="1"/>
  <c r="I60" i="9"/>
  <c r="J60" i="9" s="1"/>
  <c r="I57" i="9"/>
  <c r="J57" i="9" s="1"/>
  <c r="CC4" i="6"/>
  <c r="CC20" i="6"/>
  <c r="CC36" i="6"/>
  <c r="I34" i="9"/>
  <c r="J34" i="9" s="1"/>
  <c r="E6" i="9"/>
  <c r="F6" i="9" s="1"/>
  <c r="CC1" i="6"/>
  <c r="E10" i="9"/>
  <c r="F10" i="9" s="1"/>
  <c r="CC5" i="6"/>
  <c r="E14" i="9"/>
  <c r="F14" i="9" s="1"/>
  <c r="CC9" i="6"/>
  <c r="E18" i="9"/>
  <c r="F18" i="9" s="1"/>
  <c r="CC13" i="6"/>
  <c r="E22" i="9"/>
  <c r="F22" i="9" s="1"/>
  <c r="CC17" i="6"/>
  <c r="E26" i="9"/>
  <c r="F26" i="9" s="1"/>
  <c r="CC21" i="6"/>
  <c r="E30" i="9"/>
  <c r="F30" i="9" s="1"/>
  <c r="CC25" i="6"/>
  <c r="E34" i="9"/>
  <c r="F34" i="9" s="1"/>
  <c r="CC29" i="6"/>
  <c r="E38" i="9"/>
  <c r="F38" i="9" s="1"/>
  <c r="CC33" i="6"/>
  <c r="E42" i="9"/>
  <c r="F42" i="9" s="1"/>
  <c r="CC37" i="6"/>
  <c r="E46" i="9"/>
  <c r="F46" i="9" s="1"/>
  <c r="CC41" i="6"/>
  <c r="E50" i="9"/>
  <c r="F50" i="9" s="1"/>
  <c r="CC45" i="6"/>
  <c r="E54" i="9"/>
  <c r="F54" i="9" s="1"/>
  <c r="CC49" i="6"/>
  <c r="E58" i="9"/>
  <c r="F58" i="9" s="1"/>
  <c r="CC53" i="6"/>
  <c r="CC8" i="6"/>
  <c r="CC24" i="6"/>
  <c r="E61" i="9"/>
  <c r="F61" i="9" s="1"/>
  <c r="I63" i="9"/>
  <c r="J63" i="9" s="1"/>
  <c r="I59" i="9"/>
  <c r="J59" i="9" s="1"/>
  <c r="I53" i="9"/>
  <c r="J53" i="9" s="1"/>
  <c r="I49" i="9"/>
  <c r="J49" i="9" s="1"/>
  <c r="I45" i="9"/>
  <c r="J45" i="9" s="1"/>
  <c r="I41" i="9"/>
  <c r="J41" i="9" s="1"/>
  <c r="I39" i="9"/>
  <c r="J39" i="9" s="1"/>
  <c r="I37" i="9"/>
  <c r="J37" i="9" s="1"/>
  <c r="I13" i="9"/>
  <c r="J13" i="9" s="1"/>
  <c r="BY16" i="6"/>
  <c r="CT16" i="6" s="1"/>
  <c r="I21" i="18" s="1"/>
  <c r="J21" i="18" s="1"/>
  <c r="BY20" i="6"/>
  <c r="CT20" i="6" s="1"/>
  <c r="I25" i="18" s="1"/>
  <c r="J25" i="18" s="1"/>
  <c r="BY21" i="6"/>
  <c r="CT21" i="6" s="1"/>
  <c r="I26" i="18" s="1"/>
  <c r="J26" i="18" s="1"/>
  <c r="BY25" i="6"/>
  <c r="CT25" i="6" s="1"/>
  <c r="I30" i="18" s="1"/>
  <c r="J30" i="18" s="1"/>
  <c r="BY18" i="6"/>
  <c r="CT18" i="6" s="1"/>
  <c r="I23" i="18" s="1"/>
  <c r="J23" i="18" s="1"/>
  <c r="BY22" i="6"/>
  <c r="CT22" i="6" s="1"/>
  <c r="I27" i="18" s="1"/>
  <c r="J27" i="18" s="1"/>
  <c r="BY26" i="6"/>
  <c r="CT26" i="6" s="1"/>
  <c r="I31" i="18" s="1"/>
  <c r="J31" i="18" s="1"/>
  <c r="BY30" i="6"/>
  <c r="CT30" i="6" s="1"/>
  <c r="I35" i="18" s="1"/>
  <c r="J35" i="18" s="1"/>
  <c r="I25" i="4"/>
  <c r="J25" i="4" s="1"/>
  <c r="BY19" i="6"/>
  <c r="CT19" i="6" s="1"/>
  <c r="I24" i="18" s="1"/>
  <c r="J24" i="18" s="1"/>
  <c r="BY23" i="6"/>
  <c r="CT23" i="6" s="1"/>
  <c r="I28" i="18" s="1"/>
  <c r="J28" i="18" s="1"/>
  <c r="BY27" i="6"/>
  <c r="CT27" i="6" s="1"/>
  <c r="I32" i="18" s="1"/>
  <c r="J32" i="18" s="1"/>
  <c r="M53" i="9"/>
  <c r="N53" i="9" s="1"/>
  <c r="M62" i="9"/>
  <c r="N62" i="9" s="1"/>
  <c r="I35" i="4"/>
  <c r="J35" i="4" s="1"/>
  <c r="E7" i="9"/>
  <c r="F7" i="9" s="1"/>
  <c r="E11" i="9"/>
  <c r="F11" i="9" s="1"/>
  <c r="E15" i="9"/>
  <c r="F15" i="9" s="1"/>
  <c r="E19" i="9"/>
  <c r="F19" i="9" s="1"/>
  <c r="E23" i="9"/>
  <c r="F23" i="9" s="1"/>
  <c r="E27" i="9"/>
  <c r="F27" i="9" s="1"/>
  <c r="E31" i="9"/>
  <c r="F31" i="9" s="1"/>
  <c r="E35" i="9"/>
  <c r="F35" i="9" s="1"/>
  <c r="E39" i="9"/>
  <c r="F39" i="9" s="1"/>
  <c r="E43" i="9"/>
  <c r="F43" i="9" s="1"/>
  <c r="E47" i="9"/>
  <c r="F47" i="9" s="1"/>
  <c r="E51" i="9"/>
  <c r="F51" i="9" s="1"/>
  <c r="E55" i="9"/>
  <c r="F55" i="9" s="1"/>
  <c r="E63" i="9"/>
  <c r="F63" i="9" s="1"/>
  <c r="Q52" i="9"/>
  <c r="R52" i="9" s="1"/>
  <c r="C59" i="9"/>
  <c r="D61" i="9" s="1"/>
  <c r="S63" i="9"/>
  <c r="T63" i="9" s="1"/>
  <c r="E57" i="9"/>
  <c r="F57" i="9" s="1"/>
  <c r="E53" i="9"/>
  <c r="F53" i="9" s="1"/>
  <c r="E49" i="9"/>
  <c r="F49" i="9" s="1"/>
  <c r="E45" i="9"/>
  <c r="F45" i="9" s="1"/>
  <c r="Q50" i="9"/>
  <c r="R50" i="9" s="1"/>
  <c r="G53" i="9"/>
  <c r="H53" i="9" s="1"/>
  <c r="Q64" i="9"/>
  <c r="R64" i="9" s="1"/>
  <c r="E62" i="9"/>
  <c r="F62" i="9" s="1"/>
  <c r="AW17" i="6"/>
  <c r="AW29" i="6"/>
  <c r="I34" i="4"/>
  <c r="J34" i="4" s="1"/>
  <c r="AW21" i="6"/>
  <c r="AW25" i="6"/>
  <c r="I22" i="4"/>
  <c r="J22" i="4" s="1"/>
  <c r="AW19" i="6"/>
  <c r="AW23" i="6"/>
  <c r="AW27" i="6"/>
  <c r="C52" i="9"/>
  <c r="D54" i="9" s="1"/>
  <c r="K48" i="9"/>
  <c r="L48" i="9" s="1"/>
  <c r="S50" i="9"/>
  <c r="T50" i="9" s="1"/>
  <c r="S52" i="9"/>
  <c r="T52" i="9" s="1"/>
  <c r="S54" i="9"/>
  <c r="T54" i="9" s="1"/>
  <c r="C53" i="9"/>
  <c r="D55" i="9" s="1"/>
  <c r="S55" i="9"/>
  <c r="T55" i="9" s="1"/>
  <c r="C54" i="9"/>
  <c r="D56" i="9" s="1"/>
  <c r="S56" i="9"/>
  <c r="T56" i="9" s="1"/>
  <c r="C56" i="9"/>
  <c r="D58" i="9" s="1"/>
  <c r="S58" i="9"/>
  <c r="T58" i="9" s="1"/>
  <c r="C58" i="9"/>
  <c r="D60" i="9" s="1"/>
  <c r="K60" i="9"/>
  <c r="L60" i="9" s="1"/>
  <c r="S60" i="9"/>
  <c r="T60" i="9" s="1"/>
  <c r="C60" i="9"/>
  <c r="D62" i="9" s="1"/>
  <c r="K62" i="9"/>
  <c r="L62" i="9" s="1"/>
  <c r="S62" i="9"/>
  <c r="T62" i="9" s="1"/>
  <c r="C61" i="9"/>
  <c r="D63" i="9" s="1"/>
  <c r="C62" i="9"/>
  <c r="D64" i="9" s="1"/>
  <c r="K64" i="9"/>
  <c r="L64" i="9" s="1"/>
  <c r="S64" i="9"/>
  <c r="T64" i="9" s="1"/>
  <c r="G57" i="9"/>
  <c r="H57" i="9" s="1"/>
  <c r="M57" i="9"/>
  <c r="N57" i="9" s="1"/>
  <c r="G61" i="9"/>
  <c r="H61" i="9" s="1"/>
  <c r="M61" i="9"/>
  <c r="N61" i="9" s="1"/>
  <c r="M63" i="9"/>
  <c r="N63" i="9" s="1"/>
  <c r="O57" i="9"/>
  <c r="P57" i="9" s="1"/>
  <c r="M59" i="9"/>
  <c r="N59" i="9" s="1"/>
  <c r="Q62" i="9"/>
  <c r="R62" i="9" s="1"/>
  <c r="G63" i="9"/>
  <c r="H63" i="9" s="1"/>
  <c r="AW18" i="6"/>
  <c r="AW20" i="6"/>
  <c r="AW24" i="6"/>
  <c r="AW28" i="6"/>
  <c r="O50" i="9"/>
  <c r="P50" i="9" s="1"/>
  <c r="G55" i="9"/>
  <c r="H55" i="9" s="1"/>
  <c r="O55" i="9"/>
  <c r="P55" i="9" s="1"/>
  <c r="G59" i="9"/>
  <c r="H59" i="9" s="1"/>
  <c r="DN52" i="6" l="1"/>
  <c r="S57" i="18" s="1"/>
  <c r="T57" i="18" s="1"/>
  <c r="S53" i="9"/>
  <c r="T53" i="9" s="1"/>
  <c r="DN48" i="6"/>
  <c r="S53" i="18" s="1"/>
  <c r="T53" i="18" s="1"/>
  <c r="S59" i="9"/>
  <c r="T59" i="9" s="1"/>
  <c r="DN54" i="6"/>
  <c r="S59" i="18" s="1"/>
  <c r="T59" i="18" s="1"/>
  <c r="S49" i="9"/>
  <c r="T49" i="9" s="1"/>
  <c r="DN44" i="6"/>
  <c r="S49" i="18" s="1"/>
  <c r="T49" i="18" s="1"/>
  <c r="T61" i="16"/>
  <c r="DN56" i="6"/>
  <c r="S61" i="18" s="1"/>
  <c r="T61" i="18" s="1"/>
  <c r="DN43" i="6"/>
  <c r="S48" i="18" s="1"/>
  <c r="T48" i="18" s="1"/>
  <c r="R52" i="16"/>
  <c r="Q52" i="18"/>
  <c r="R52" i="18" s="1"/>
  <c r="R64" i="16"/>
  <c r="Q64" i="18"/>
  <c r="R64" i="18" s="1"/>
  <c r="DJ56" i="6"/>
  <c r="DJ44" i="6"/>
  <c r="DJ55" i="6"/>
  <c r="DJ50" i="6"/>
  <c r="DJ46" i="6"/>
  <c r="DJ52" i="6"/>
  <c r="DJ51" i="6"/>
  <c r="DJ43" i="6"/>
  <c r="S57" i="9"/>
  <c r="T57" i="9" s="1"/>
  <c r="DJ53" i="6"/>
  <c r="DJ48" i="6"/>
  <c r="Q53" i="18" s="1"/>
  <c r="R53" i="18" s="1"/>
  <c r="DJ49" i="6"/>
  <c r="DJ58" i="6"/>
  <c r="Q63" i="18" s="1"/>
  <c r="R63" i="18" s="1"/>
  <c r="DJ54" i="6"/>
  <c r="C50" i="9"/>
  <c r="D52" i="9" s="1"/>
  <c r="G51" i="9"/>
  <c r="H51" i="9" s="1"/>
  <c r="J12" i="16"/>
  <c r="D51" i="16"/>
  <c r="J17" i="16"/>
  <c r="M55" i="9"/>
  <c r="N55" i="9" s="1"/>
  <c r="N62" i="16"/>
  <c r="G58" i="9"/>
  <c r="H58" i="9" s="1"/>
  <c r="P63" i="16"/>
  <c r="P58" i="16"/>
  <c r="P60" i="16"/>
  <c r="P49" i="16"/>
  <c r="P59" i="16"/>
  <c r="P51" i="16"/>
  <c r="P62" i="16"/>
  <c r="O58" i="9"/>
  <c r="P58" i="9" s="1"/>
  <c r="J16" i="16"/>
  <c r="P61" i="16"/>
  <c r="P54" i="16"/>
  <c r="P64" i="16"/>
  <c r="P56" i="16"/>
  <c r="P52" i="16"/>
  <c r="P53" i="16"/>
  <c r="N51" i="16"/>
  <c r="M51" i="18"/>
  <c r="N51" i="18" s="1"/>
  <c r="DB49" i="6"/>
  <c r="M54" i="18" s="1"/>
  <c r="N54" i="18" s="1"/>
  <c r="O64" i="9"/>
  <c r="P64" i="9" s="1"/>
  <c r="O56" i="9"/>
  <c r="P56" i="9" s="1"/>
  <c r="Q61" i="9"/>
  <c r="R61" i="9" s="1"/>
  <c r="G54" i="9"/>
  <c r="H54" i="9" s="1"/>
  <c r="N48" i="16"/>
  <c r="C49" i="9"/>
  <c r="D51" i="9" s="1"/>
  <c r="Q59" i="9"/>
  <c r="R59" i="9" s="1"/>
  <c r="N56" i="16"/>
  <c r="O53" i="9"/>
  <c r="P53" i="9" s="1"/>
  <c r="O60" i="9"/>
  <c r="P60" i="9" s="1"/>
  <c r="M51" i="9"/>
  <c r="N51" i="9" s="1"/>
  <c r="L51" i="16"/>
  <c r="N64" i="16"/>
  <c r="N52" i="16"/>
  <c r="N58" i="16"/>
  <c r="N55" i="16"/>
  <c r="Q53" i="9"/>
  <c r="R53" i="9" s="1"/>
  <c r="K51" i="9"/>
  <c r="L51" i="9" s="1"/>
  <c r="J20" i="16"/>
  <c r="N50" i="16"/>
  <c r="N60" i="16"/>
  <c r="T59" i="16"/>
  <c r="M58" i="9"/>
  <c r="N58" i="9" s="1"/>
  <c r="J9" i="16"/>
  <c r="CX56" i="6"/>
  <c r="K61" i="18" s="1"/>
  <c r="L61" i="18" s="1"/>
  <c r="CX53" i="6"/>
  <c r="K58" i="18" s="1"/>
  <c r="L58" i="18" s="1"/>
  <c r="CX45" i="6"/>
  <c r="K50" i="18" s="1"/>
  <c r="L50" i="18" s="1"/>
  <c r="CX51" i="6"/>
  <c r="K56" i="18" s="1"/>
  <c r="L56" i="18" s="1"/>
  <c r="CX47" i="6"/>
  <c r="K52" i="18" s="1"/>
  <c r="L52" i="18" s="1"/>
  <c r="K54" i="9"/>
  <c r="L54" i="9" s="1"/>
  <c r="CX49" i="6"/>
  <c r="K54" i="18" s="1"/>
  <c r="L54" i="18" s="1"/>
  <c r="CX58" i="6"/>
  <c r="K63" i="18" s="1"/>
  <c r="L63" i="18" s="1"/>
  <c r="CX54" i="6"/>
  <c r="K59" i="18" s="1"/>
  <c r="L59" i="18" s="1"/>
  <c r="O52" i="9"/>
  <c r="P52" i="9" s="1"/>
  <c r="T53" i="16"/>
  <c r="CX48" i="6"/>
  <c r="K53" i="18" s="1"/>
  <c r="L53" i="18" s="1"/>
  <c r="CX44" i="6"/>
  <c r="K49" i="18" s="1"/>
  <c r="L49" i="18" s="1"/>
  <c r="CX52" i="6"/>
  <c r="K57" i="18" s="1"/>
  <c r="L57" i="18" s="1"/>
  <c r="K55" i="9"/>
  <c r="L55" i="9" s="1"/>
  <c r="CX50" i="6"/>
  <c r="K55" i="18" s="1"/>
  <c r="L55" i="18" s="1"/>
  <c r="H63" i="16"/>
  <c r="K56" i="9"/>
  <c r="L56" i="9" s="1"/>
  <c r="J8" i="16"/>
  <c r="S61" i="9"/>
  <c r="T61" i="9" s="1"/>
  <c r="C57" i="9"/>
  <c r="D59" i="9" s="1"/>
  <c r="Q55" i="9"/>
  <c r="R55" i="9" s="1"/>
  <c r="F33" i="16"/>
  <c r="S48" i="9"/>
  <c r="T48" i="9" s="1"/>
  <c r="Q51" i="9"/>
  <c r="R51" i="9" s="1"/>
  <c r="Q60" i="9"/>
  <c r="R60" i="9" s="1"/>
  <c r="H54" i="16"/>
  <c r="J24" i="16"/>
  <c r="J31" i="16"/>
  <c r="J28" i="16"/>
  <c r="J30" i="16"/>
  <c r="M60" i="9"/>
  <c r="N60" i="9" s="1"/>
  <c r="J32" i="16"/>
  <c r="J35" i="16"/>
  <c r="D57" i="16"/>
  <c r="O63" i="9"/>
  <c r="P63" i="9" s="1"/>
  <c r="K49" i="9"/>
  <c r="L49" i="9" s="1"/>
  <c r="F13" i="16"/>
  <c r="D59" i="16"/>
  <c r="H58" i="16"/>
  <c r="H51" i="16"/>
  <c r="H59" i="16"/>
  <c r="H55" i="16"/>
  <c r="CP51" i="6"/>
  <c r="G56" i="18" s="1"/>
  <c r="H56" i="18" s="1"/>
  <c r="CP47" i="6"/>
  <c r="G52" i="18" s="1"/>
  <c r="H52" i="18" s="1"/>
  <c r="Q63" i="9"/>
  <c r="R63" i="9" s="1"/>
  <c r="O62" i="9"/>
  <c r="P62" i="9" s="1"/>
  <c r="CP55" i="6"/>
  <c r="G60" i="18" s="1"/>
  <c r="H60" i="18" s="1"/>
  <c r="H64" i="16"/>
  <c r="M48" i="9"/>
  <c r="N48" i="9" s="1"/>
  <c r="Q54" i="9"/>
  <c r="R54" i="9" s="1"/>
  <c r="G56" i="9"/>
  <c r="H56" i="9" s="1"/>
  <c r="CP43" i="6"/>
  <c r="G48" i="18" s="1"/>
  <c r="H48" i="18" s="1"/>
  <c r="CP45" i="6"/>
  <c r="G50" i="18" s="1"/>
  <c r="H50" i="18" s="1"/>
  <c r="CP57" i="6"/>
  <c r="G62" i="18" s="1"/>
  <c r="H62" i="18" s="1"/>
  <c r="O49" i="9"/>
  <c r="P49" i="9" s="1"/>
  <c r="C55" i="9"/>
  <c r="D57" i="9" s="1"/>
  <c r="G60" i="9"/>
  <c r="H60" i="9" s="1"/>
  <c r="F11" i="16"/>
  <c r="F61" i="16"/>
  <c r="Q58" i="9"/>
  <c r="R58" i="9" s="1"/>
  <c r="M56" i="9"/>
  <c r="N56" i="9" s="1"/>
  <c r="M52" i="9"/>
  <c r="N52" i="9" s="1"/>
  <c r="K63" i="9"/>
  <c r="L63" i="9" s="1"/>
  <c r="O54" i="9"/>
  <c r="P54" i="9" s="1"/>
  <c r="M64" i="9"/>
  <c r="N64" i="9" s="1"/>
  <c r="G50" i="9"/>
  <c r="H50" i="9" s="1"/>
  <c r="F37" i="16"/>
  <c r="K53" i="9"/>
  <c r="L53" i="9" s="1"/>
  <c r="O61" i="9"/>
  <c r="P61" i="9" s="1"/>
  <c r="F7" i="16"/>
  <c r="K52" i="9"/>
  <c r="L52" i="9" s="1"/>
  <c r="F21" i="16"/>
  <c r="M50" i="9"/>
  <c r="N50" i="9" s="1"/>
  <c r="Q56" i="9"/>
  <c r="R56" i="9" s="1"/>
  <c r="K58" i="9"/>
  <c r="L58" i="9" s="1"/>
  <c r="G64" i="9"/>
  <c r="H64" i="9" s="1"/>
  <c r="D53" i="16"/>
  <c r="Q57" i="9"/>
  <c r="R57" i="9" s="1"/>
  <c r="CF48" i="6"/>
  <c r="O59" i="9"/>
  <c r="P59" i="9" s="1"/>
  <c r="C51" i="9"/>
  <c r="D53" i="9" s="1"/>
  <c r="O51" i="9"/>
  <c r="P51" i="9" s="1"/>
  <c r="Q49" i="9"/>
  <c r="R49" i="9" s="1"/>
  <c r="K61" i="9"/>
  <c r="L61" i="9" s="1"/>
  <c r="Q48" i="9"/>
  <c r="R48" i="9" s="1"/>
  <c r="D60" i="16"/>
  <c r="D55" i="16"/>
  <c r="D64" i="16"/>
  <c r="D58" i="16"/>
  <c r="D62" i="16"/>
  <c r="D56" i="16"/>
  <c r="D52" i="16"/>
  <c r="D63" i="16"/>
  <c r="J23" i="16"/>
  <c r="CF53" i="6"/>
  <c r="CF45" i="6"/>
  <c r="CF37" i="6"/>
  <c r="CF29" i="6"/>
  <c r="CF21" i="6"/>
  <c r="CF13" i="6"/>
  <c r="CF5" i="6"/>
  <c r="CF20" i="6"/>
  <c r="CF12" i="6"/>
  <c r="CF52" i="6"/>
  <c r="CF57" i="6"/>
  <c r="J25" i="16"/>
  <c r="CF4" i="6"/>
  <c r="CF55" i="6"/>
  <c r="CF47" i="6"/>
  <c r="CF39" i="6"/>
  <c r="CF31" i="6"/>
  <c r="CF23" i="6"/>
  <c r="CF15" i="6"/>
  <c r="CF7" i="6"/>
  <c r="CF38" i="6"/>
  <c r="CF10" i="6"/>
  <c r="CF46" i="6"/>
  <c r="CF50" i="6"/>
  <c r="CF34" i="6"/>
  <c r="CF26" i="6"/>
  <c r="CF14" i="6"/>
  <c r="J21" i="16"/>
  <c r="CF24" i="6"/>
  <c r="CF49" i="6"/>
  <c r="CF41" i="6"/>
  <c r="CF33" i="6"/>
  <c r="CF25" i="6"/>
  <c r="CF17" i="6"/>
  <c r="CF9" i="6"/>
  <c r="CF1" i="6"/>
  <c r="CF54" i="6"/>
  <c r="CF40" i="6"/>
  <c r="J27" i="16"/>
  <c r="J26" i="16"/>
  <c r="CF8" i="6"/>
  <c r="CF36" i="6"/>
  <c r="CF59" i="6"/>
  <c r="CF51" i="6"/>
  <c r="CF43" i="6"/>
  <c r="CF35" i="6"/>
  <c r="CF27" i="6"/>
  <c r="CF19" i="6"/>
  <c r="CF11" i="6"/>
  <c r="CF3" i="6"/>
  <c r="CF44" i="6"/>
  <c r="CF58" i="6"/>
  <c r="CF22" i="6"/>
  <c r="CF42" i="6"/>
  <c r="CF30" i="6"/>
  <c r="CF18" i="6"/>
  <c r="I24" i="9"/>
  <c r="J24" i="9" s="1"/>
  <c r="I31" i="9"/>
  <c r="J31" i="9" s="1"/>
  <c r="I30" i="9"/>
  <c r="J30" i="9" s="1"/>
  <c r="I35" i="9"/>
  <c r="J35" i="9" s="1"/>
  <c r="I32" i="9"/>
  <c r="J32" i="9" s="1"/>
  <c r="I28" i="9"/>
  <c r="J28" i="9" s="1"/>
  <c r="I23" i="9"/>
  <c r="J23" i="9" s="1"/>
  <c r="I25" i="9"/>
  <c r="J25" i="9" s="1"/>
  <c r="I27" i="9"/>
  <c r="J27" i="9" s="1"/>
  <c r="I26" i="9"/>
  <c r="J26" i="9" s="1"/>
  <c r="I21" i="9"/>
  <c r="J21" i="9" s="1"/>
  <c r="T49" i="16" l="1"/>
  <c r="T48" i="16"/>
  <c r="T57" i="16"/>
  <c r="R55" i="16"/>
  <c r="Q55" i="18"/>
  <c r="R55" i="18" s="1"/>
  <c r="R53" i="16"/>
  <c r="R56" i="16"/>
  <c r="Q56" i="18"/>
  <c r="R56" i="18" s="1"/>
  <c r="R60" i="16"/>
  <c r="Q60" i="18"/>
  <c r="R60" i="18" s="1"/>
  <c r="R59" i="16"/>
  <c r="Q59" i="18"/>
  <c r="R59" i="18" s="1"/>
  <c r="R48" i="16"/>
  <c r="Q48" i="18"/>
  <c r="R48" i="18" s="1"/>
  <c r="R63" i="16"/>
  <c r="R58" i="16"/>
  <c r="Q58" i="18"/>
  <c r="R58" i="18" s="1"/>
  <c r="R57" i="16"/>
  <c r="Q57" i="18"/>
  <c r="R57" i="18" s="1"/>
  <c r="R49" i="16"/>
  <c r="Q49" i="18"/>
  <c r="R49" i="18" s="1"/>
  <c r="R54" i="16"/>
  <c r="Q54" i="18"/>
  <c r="R54" i="18" s="1"/>
  <c r="R51" i="16"/>
  <c r="Q51" i="18"/>
  <c r="R51" i="18" s="1"/>
  <c r="R61" i="16"/>
  <c r="Q61" i="18"/>
  <c r="R61" i="18" s="1"/>
  <c r="L54" i="16"/>
  <c r="N54" i="16"/>
  <c r="L55" i="16"/>
  <c r="L49" i="16"/>
  <c r="L52" i="16"/>
  <c r="L53" i="16"/>
  <c r="L63" i="16"/>
  <c r="L56" i="16"/>
  <c r="L59" i="16"/>
  <c r="L50" i="16"/>
  <c r="L61" i="16"/>
  <c r="L57" i="16"/>
  <c r="L58" i="16"/>
  <c r="H48" i="16"/>
  <c r="H52" i="16"/>
  <c r="H62" i="16"/>
  <c r="H60" i="16"/>
  <c r="H56" i="16"/>
  <c r="H50" i="16"/>
</calcChain>
</file>

<file path=xl/sharedStrings.xml><?xml version="1.0" encoding="utf-8"?>
<sst xmlns="http://schemas.openxmlformats.org/spreadsheetml/2006/main" count="1160" uniqueCount="172">
  <si>
    <t xml:space="preserve">SHARADA AYURVEDA MEDICAL COLLEGE  </t>
  </si>
  <si>
    <t>4th  YEAR ATTENDANCE REPORT OF MAY 2024 TO AUG 2024</t>
  </si>
  <si>
    <t>SL NO</t>
  </si>
  <si>
    <t>STUDENTS NAME</t>
  </si>
  <si>
    <t>SHALAKYA TANTRA</t>
  </si>
  <si>
    <t>SHALYA TANTRA</t>
  </si>
  <si>
    <t>KAYA CHIKITSA</t>
  </si>
  <si>
    <t>PANCHAKARMA</t>
  </si>
  <si>
    <t>RESEARCH METHODOLOGY</t>
  </si>
  <si>
    <t>THEORY                                TOTAL NO OF CLASS CONDUCTED = 70</t>
  </si>
  <si>
    <t>THEORY    TOTAL NO OF CLASS CONDUCTED -113</t>
  </si>
  <si>
    <t>PRACTICAL TOTAL NO OF CLASS CONDUCTED -(1-16=8)</t>
  </si>
  <si>
    <t>THEORY TOTAL NO OF CLASS CONDUCTED -102</t>
  </si>
  <si>
    <t xml:space="preserve">PRACTICAL TOTAL NO OF CLASS CONDUCTED -(1-30=7)(31-45=6)(46-59=9) </t>
  </si>
  <si>
    <t>THEORY                                TOTAL NO OF CLASS CONDUCTED -39</t>
  </si>
  <si>
    <t>PRACTICAL                              TOTAL NO OF CLASS CONDUCTED - (1-15=14)(16-59=8)</t>
  </si>
  <si>
    <t>TOTAL NO OF CLASS CONDUCTED-10</t>
  </si>
  <si>
    <t>CLASS ATTENDED</t>
  </si>
  <si>
    <t>%</t>
  </si>
  <si>
    <t xml:space="preserve">CLASS ATTENDED </t>
  </si>
  <si>
    <t>ABHIRAM P V</t>
  </si>
  <si>
    <t>ABHISHEK K</t>
  </si>
  <si>
    <t xml:space="preserve">ADARSH S </t>
  </si>
  <si>
    <t>ADITHI ANUSHREE M</t>
  </si>
  <si>
    <t>ADITHYA K J</t>
  </si>
  <si>
    <t>ADITI P RAO</t>
  </si>
  <si>
    <t>AISWARYA VAKKAYIL</t>
  </si>
  <si>
    <t>AKHILA K M</t>
  </si>
  <si>
    <t>AMAN YADAV</t>
  </si>
  <si>
    <t>ANMOL SHIV BHUSHAN SHARMA</t>
  </si>
  <si>
    <t>ANUROOPA</t>
  </si>
  <si>
    <t>APEKSHA J K</t>
  </si>
  <si>
    <t>ARJUN  P B</t>
  </si>
  <si>
    <t>BHAGAT UMANG VINOD</t>
  </si>
  <si>
    <t>C P POOJA</t>
  </si>
  <si>
    <t>CHANDRAMMA G PATIL</t>
  </si>
  <si>
    <t xml:space="preserve">DEVINANDANA R K </t>
  </si>
  <si>
    <t>DHANYASHREE</t>
  </si>
  <si>
    <t>HARSHITA YADAV</t>
  </si>
  <si>
    <t>J M ANUSHA</t>
  </si>
  <si>
    <t>JAHNAVI M</t>
  </si>
  <si>
    <t>JENISHA CUTINHA</t>
  </si>
  <si>
    <t xml:space="preserve">KAVYA </t>
  </si>
  <si>
    <t>KIRAN KUMAR R K</t>
  </si>
  <si>
    <t>KRISHNA PRASAD KINI T</t>
  </si>
  <si>
    <t>KUSHI M K</t>
  </si>
  <si>
    <t>LEENA S</t>
  </si>
  <si>
    <t>LINSHA V</t>
  </si>
  <si>
    <t>MEENU P S</t>
  </si>
  <si>
    <t>MEGHANA SHRIKANTH UDUPA</t>
  </si>
  <si>
    <t xml:space="preserve">MYNA ANJUM K K </t>
  </si>
  <si>
    <t>NAIMISHA PAILOOR</t>
  </si>
  <si>
    <t>NAIMISHA RAI</t>
  </si>
  <si>
    <t>NAMITHA ANAND</t>
  </si>
  <si>
    <t>NANDITHA K R</t>
  </si>
  <si>
    <t>NEHA G N</t>
  </si>
  <si>
    <t xml:space="preserve">NITINKUMAR </t>
  </si>
  <si>
    <t>PARTHAVI PRASAD PONKSHE</t>
  </si>
  <si>
    <t>PAVAN K V</t>
  </si>
  <si>
    <t>POOJA T</t>
  </si>
  <si>
    <t>PRAKSHA C NAIK</t>
  </si>
  <si>
    <t>PRANAVA KUMAR N</t>
  </si>
  <si>
    <t>RAKSHITHA L</t>
  </si>
  <si>
    <t>SACHIN VISHWAKARMA</t>
  </si>
  <si>
    <t>SANJANA V</t>
  </si>
  <si>
    <t>SHAMITHA N SHETTY</t>
  </si>
  <si>
    <t>SHREYA KOTE</t>
  </si>
  <si>
    <t xml:space="preserve">SHRIYA JAYARAM SHETTY </t>
  </si>
  <si>
    <t>SINCHANA K</t>
  </si>
  <si>
    <t>SINCHANA V N</t>
  </si>
  <si>
    <t>SPOORTHI D G</t>
  </si>
  <si>
    <t>SRI REETHA LAKSHMI R</t>
  </si>
  <si>
    <t>SRUJAN B J</t>
  </si>
  <si>
    <t>TALLURUNATTIBAILU VAMSHITHA SHETTY</t>
  </si>
  <si>
    <t>THARA BABU</t>
  </si>
  <si>
    <t>USHAVENI</t>
  </si>
  <si>
    <t>VARUN A S</t>
  </si>
  <si>
    <t>VIVEKANAND C HALLIKERI</t>
  </si>
  <si>
    <t>YASHASHRI S SHETTY</t>
  </si>
  <si>
    <t xml:space="preserve">                      SHARADA AYURVEDA MEDICAL COLLEGE &amp; HOSPITAL</t>
  </si>
  <si>
    <t xml:space="preserve">             4TH  YEAR JUNIORS ATTENDANCE REPORT OF SEP 2024</t>
  </si>
  <si>
    <t>THEORY                                TOTAL NO OF CLASS CONDUCTED=9</t>
  </si>
  <si>
    <t xml:space="preserve">PRACTICAL                              TOTAL NO OF CLASS CONDUCTED-(1-15=1)(16-30=3)(31-45=1)(46-59=7) </t>
  </si>
  <si>
    <t>THEORY                                TOTAL NO OF CLASS CONDUCTED=20</t>
  </si>
  <si>
    <t xml:space="preserve">PRACTICAL                              TOTAL NO OF CLASS CONDUCTED-(1-15=8)(16-30=2)(31-45=12)(46-59=10) </t>
  </si>
  <si>
    <t xml:space="preserve">THEORY TOTAL NO OF CLASS CONDUCTED -16 </t>
  </si>
  <si>
    <t xml:space="preserve">PRACTICAL TOTAL NO OF CLASS CONDUCTED -(1-15=6)(16-30=5)(31-45=5)(46-59=1) </t>
  </si>
  <si>
    <t>THEORY                                TOTAL NO OF CLASS CONDUCTED -8</t>
  </si>
  <si>
    <t>PRACTICAL                              TOTAL NO OF CLASS CONDUCTED - (1-15=1)(16-30=6)(31-45=5)(46-59=5)</t>
  </si>
  <si>
    <t>TOTAL NO OF CLASS CONDUCTED-1</t>
  </si>
  <si>
    <t xml:space="preserve">             4TH  YEAR JUNIORS ATTENDANCE REPORT OF OCT 2024</t>
  </si>
  <si>
    <t>THEORY                                TOTAL NO OF CLASS CONDUCTED=8</t>
  </si>
  <si>
    <t xml:space="preserve">PRACTICAL                              TOTAL NO OF CLASS CONDUCTED-(1-15=0)(16-30=6)(31-45=4)(46-59=0) </t>
  </si>
  <si>
    <t>THEORY                                TOTAL NO OF CLASS CONDUCTED=13</t>
  </si>
  <si>
    <t xml:space="preserve">PRACTICAL                              TOTAL NO OF CLASS CONDUCTED-(1-15=14)(16-30=8)(31-45=2)(46-59=0) </t>
  </si>
  <si>
    <t>THEORY TOTAL NO OF CLASS CONDUCTED - 11</t>
  </si>
  <si>
    <t xml:space="preserve">PRACTICAL TOTAL NO OF CLASS CONDUCTED -(1-30=0)(31-45=7)(46-59=4) </t>
  </si>
  <si>
    <t>THEORY                                TOTAL NO OF CLASS CONDUCTED -6</t>
  </si>
  <si>
    <t>PRACTICAL                              TOTAL NO OF CLASS CONDUCTED - (1-15=4)(46-59=7)</t>
  </si>
  <si>
    <t>SHARADA AYURVEDA MEDICAL COLLEGE  &amp; HOSPITAL</t>
  </si>
  <si>
    <t>4th  YEAR ATTENDANCE REPORT OF MAY 2024 TO OCT 2024</t>
  </si>
  <si>
    <t>THEORY                                TOTAL NO OF CLASS CONDUCTED = 87</t>
  </si>
  <si>
    <t xml:space="preserve">PRACTICAL                              TOTAL NO OF CLASS CONDUCTED-(1-15=5)(16-30=9)(31-45=5)(46-59=7) </t>
  </si>
  <si>
    <t>THEORY    TOTAL NO OF CLASS CONDUCTED -146</t>
  </si>
  <si>
    <t xml:space="preserve">PRACTICAL                              TOTAL NO OF CLASS CONDUCTED-(1-15=22)(16-30=10)(31-45=12)(46-59=10) </t>
  </si>
  <si>
    <t>THEORY TOTAL NO OF CLASS CONDUCTED -129</t>
  </si>
  <si>
    <t xml:space="preserve">PRACTICAL                              TOTAL NO OF CLASS CONDUCTED-(1-15=13)(16-30=12)(31-45=18)(46-59=14) </t>
  </si>
  <si>
    <t>THEORY                                TOTAL NO OF CLASS CONDUCTED -53</t>
  </si>
  <si>
    <t>PRACTICAL                              TOTAL NO OF CLASS CONDUCTED - (1-15=19)(16-59=8)</t>
  </si>
  <si>
    <t>TOTAL NO OF CLASS CONDUCTED-11</t>
  </si>
  <si>
    <t xml:space="preserve">             4TH  YEAR JUNIORS ATTENDANCE REPORT OF NOV 2024</t>
  </si>
  <si>
    <t>THEORY                                TOTAL NO OF CLASS CONDUCTED=11</t>
  </si>
  <si>
    <t>PRACTICAL                              TOTAL NO OF CLASS CONDUCTED=(1-15=4)(16-30=2)(31-45=4)(46-58=6)</t>
  </si>
  <si>
    <t>THEORY                                TOTAL NO OF CLASS CONDUCTED=23</t>
  </si>
  <si>
    <t>PRACTICAL                              TOTAL NO OF CLASS CONDUCTED=(1-15=2)(16-30=4)(31-45=6)(46-58=5)</t>
  </si>
  <si>
    <t>THEORY TOTAL NO OF CLASS CONDUCTED - 16</t>
  </si>
  <si>
    <t xml:space="preserve">PRACTICAL TOTAL NO OF CLASS CONDUCTED -(1-15=5)(16-30=4)(31-45=2)(46-59=4) </t>
  </si>
  <si>
    <t>THEORY                                TOTAL NO OF CLASS CONDUCTED -13</t>
  </si>
  <si>
    <t>PRACTICAL                              TOTAL NO OF CLASS CONDUCTED - (1-15=5)(16-45=6)(46-59=5)</t>
  </si>
  <si>
    <t xml:space="preserve">             4TH  YEAR JUNIORS ATTENDANCE REPORT OF DEC2024</t>
  </si>
  <si>
    <t>PRACTICAL                              TOTAL NO OF CLASS CONDUCTED=(1-15=4)(16-30=9)(31-45=4)(46-58=4)</t>
  </si>
  <si>
    <t>THEORY                                TOTAL NO OF CLASS CONDUCTED=24</t>
  </si>
  <si>
    <t>PRACTICAL                              TOTAL NO OF CLASS CONDUCTED=(1-15=16)(16-30=10)(31-45=8)(46-58=10)</t>
  </si>
  <si>
    <t>THEORY TOTAL NO OF CLASS CONDUCTED - 26</t>
  </si>
  <si>
    <t xml:space="preserve">PRACTICAL TOTAL NO OF CLASS CONDUCTED -(1-15=4)(16-30=6)(31-45=8)(46-59=5) </t>
  </si>
  <si>
    <t>PRACTICAL                              TOTAL NO OF CLASS CONDUCTED - (1-15=4)(16-30=3)(31-45=6)(46-59=8)</t>
  </si>
  <si>
    <t>TOTAL NO OF CLASS CONDUCTED-4</t>
  </si>
  <si>
    <t>Sl.no</t>
  </si>
  <si>
    <t>THEORY                                TOTAL NO OF CLASS CONDUCTED = 111</t>
  </si>
  <si>
    <t xml:space="preserve">PRACTICAL                              TOTAL NO OF CLASS CONDUCTED-(1-15=13)(16-30=20)(31-45=13)(46-59=17) </t>
  </si>
  <si>
    <t>THEORY    TOTAL NO OF CLASS CONDUCTED -193</t>
  </si>
  <si>
    <t>THEORY TOTAL NO OF CLASS CONDUCTED -171</t>
  </si>
  <si>
    <t xml:space="preserve">PRACTICAL                              TOTAL NO OF CLASS CONDUCTED-(1-15=22)(16-30=22)(31-45=28)(46-59=23) </t>
  </si>
  <si>
    <t>THEORY                                TOTAL NO OF CLASS CONDUCTED -72</t>
  </si>
  <si>
    <t>PRACTICAL                              TOTAL NO OF CLASS CONDUCTED - (1-15=28)(16-30=23)(31-45=25)(46-59=33)</t>
  </si>
  <si>
    <t>TOTAL NO OF CLASS CONDUCTED-16</t>
  </si>
  <si>
    <t xml:space="preserve">             4TH  YEAR JUNIORS ATTENDANCE REPORT OF JAN 2025</t>
  </si>
  <si>
    <t>THEORY                                TOTAL NO OF CLASS CONDUCTED=14</t>
  </si>
  <si>
    <t>PRACTICAL                              TOTAL NO OF CLASS CONDUCTED=(1-15=6)(16-30=3)(31-45=6)(46-58=5)</t>
  </si>
  <si>
    <t>THEORY                                TOTAL NO OF CLASS CONDUCTED=26</t>
  </si>
  <si>
    <t>PRACTICAL                              TOTAL NO OF CLASS CONDUCTED=(1-15=4)(16-30=12)(31-45=10)(46-58=8)</t>
  </si>
  <si>
    <t>THEORY TOTAL NO OF CLASS CONDUCTED - 13</t>
  </si>
  <si>
    <t xml:space="preserve">PRACTICAL TOTAL NO OF CLASS CONDUCTED -(1-5=5)(16-30=6)(31-45=2)(46-59=6) </t>
  </si>
  <si>
    <t>THEORY                                TOTAL NO OF CLASS CONDUCTED -16</t>
  </si>
  <si>
    <t>PRACTICAL                              TOTAL NO OF CLASS CONDUCTED - (1-15=6)(16-30=5)(31-45=6)(46-59=3)</t>
  </si>
  <si>
    <t>TOTAL NO OF CLASS CONDUCTED-5</t>
  </si>
  <si>
    <t>4th  YEAR ATTENDANCE REPORT OF MAY 2024 TO DEC 2024</t>
  </si>
  <si>
    <t xml:space="preserve"> SHARADA AYURVEDA MEDICAL COLLEGE &amp; HOSPITAL</t>
  </si>
  <si>
    <t xml:space="preserve">  4TH  YEAR JUNIORS ATTENDANCE REPORT OF FEB 2025</t>
  </si>
  <si>
    <t>THEORY                                TOTAL NO OF CLASS CONDUCTED=15</t>
  </si>
  <si>
    <t>PRACTICAL                              TOTAL NO OF CLASS CONDUCTED=(1-15=6)(16-30=4)(31-45=3)(46-58=2)</t>
  </si>
  <si>
    <t>THEORY                                TOTAL NO OF CLASS CONDUCTED=31</t>
  </si>
  <si>
    <t>PRACTICAL                              TOTAL NO OF CLASS CONDUCTED=(1-15=10)(16-30=6)(31-45=2)(46-58=12)</t>
  </si>
  <si>
    <t>THEORY TOTAL NO OF CLASS CONDUCTED - 28</t>
  </si>
  <si>
    <t xml:space="preserve">PRACTICAL TOTAL NO OF CLASS CONDUCTED -(1-15=2)(16-30=6)(31-45=5)(46-59=3) </t>
  </si>
  <si>
    <t>THEORY                                TOTAL NO OF CLASS CONDUCTED -18</t>
  </si>
  <si>
    <t>PRACTICAL                              TOTAL NO OF CLASS CONDUCTED - (1-15=3)(16-30=4)(31-45=6)(46-59=4)</t>
  </si>
  <si>
    <t>TOTAL NO OF CLASS CONDUCTED-8</t>
  </si>
  <si>
    <r>
      <t xml:space="preserve">             4TH  YEAR JUNIORS ATTENDANCE REPORT OF NOV - </t>
    </r>
    <r>
      <rPr>
        <b/>
        <sz val="14"/>
        <color theme="1"/>
        <rFont val="Book man"/>
      </rPr>
      <t>2024</t>
    </r>
  </si>
  <si>
    <t>PRACTICAL                              TOTAL NO OF CLASS CONDUCTED=(1-15=4)(16-30=8)(31-45=12)(46-58=10)</t>
  </si>
  <si>
    <t xml:space="preserve">PRACTICAL TOTAL NO OF CLASS CONDUCTED -(1-5=5)(16-30=4)(31-45=2)(46-59=4) </t>
  </si>
  <si>
    <t xml:space="preserve">PRACTICAL                              TOTAL NO OF CLASS CONDUCTED-(1-15=42)(16-30=36)(31-45=32)(46-59=30) </t>
  </si>
  <si>
    <t>THEORY                                TOTAL NO OF CLASS CONDUCTED = 140</t>
  </si>
  <si>
    <t xml:space="preserve">PRACTICAL                              TOTAL NO OF CLASS CONDUCTED-(1-15=25)(16-30=27)(31-45=22)(46-59=24) </t>
  </si>
  <si>
    <t>THEORY    TOTAL NO OF CLASS CONDUCTED -250</t>
  </si>
  <si>
    <t>THEORY TOTAL NO OF CLASS CONDUCTED -212</t>
  </si>
  <si>
    <t xml:space="preserve">PRACTICAL                              TOTAL NO OF CLASS CONDUCTED-(1-15=56)(16-30=54)(31-45=44)(46-59=50) </t>
  </si>
  <si>
    <t xml:space="preserve">PRACTICAL                              TOTAL NO OF CLASS CONDUCTED-(1-15=29)(16-45=35)(46-59=32) </t>
  </si>
  <si>
    <t>TOTAL NO OF CLASS CONDUCTED-29</t>
  </si>
  <si>
    <t>PRACTICAL                              TOTAL NO OF CLASS CONDUCTED - (1-15=37)(16-30=32)(31-45=37)(46-59=40)</t>
  </si>
  <si>
    <t>THEORY                                TOTAL NO OF CLASS CONDUCTED -108</t>
  </si>
  <si>
    <t>4th  YEAR ATTENDANCE REPORT OF MAY 2024 TO 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</si>
</sst>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b/>
      <sz val="14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6"/>
      <color theme="1"/>
      <name val="Times New Roman"/>
      <charset val="134"/>
    </font>
    <font>
      <b/>
      <sz val="15"/>
      <color theme="1"/>
      <name val="Book man"/>
      <charset val="134"/>
    </font>
    <font>
      <sz val="8"/>
      <color theme="1"/>
      <name val="Times New Roman"/>
      <charset val="134"/>
    </font>
    <font>
      <b/>
      <sz val="8.25"/>
      <color theme="1"/>
      <name val="Calibri"/>
      <charset val="134"/>
      <scheme val="minor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5"/>
      <color theme="1"/>
      <name val="Book man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7"/>
      <color theme="1"/>
      <name val="Bookman Old Style"/>
      <family val="1"/>
    </font>
    <font>
      <b/>
      <sz val="18"/>
      <color theme="1"/>
      <name val="Bookman Old Style"/>
      <family val="1"/>
    </font>
    <font>
      <b/>
      <sz val="8"/>
      <color theme="1"/>
      <name val="Bookman Old Style"/>
      <family val="1"/>
    </font>
    <font>
      <b/>
      <sz val="14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7.5"/>
      <color theme="1"/>
      <name val="Bookman Old Style"/>
      <family val="1"/>
    </font>
    <font>
      <b/>
      <sz val="8"/>
      <color theme="1"/>
      <name val="Calibri"/>
      <family val="2"/>
      <scheme val="minor"/>
    </font>
    <font>
      <b/>
      <sz val="14"/>
      <color theme="1"/>
      <name val="Book man"/>
    </font>
    <font>
      <b/>
      <sz val="18"/>
      <color theme="1"/>
      <name val="Callibri"/>
    </font>
    <font>
      <sz val="11"/>
      <color theme="1"/>
      <name val="Callibri"/>
    </font>
    <font>
      <sz val="10"/>
      <color theme="1"/>
      <name val="Callibri"/>
    </font>
    <font>
      <sz val="9"/>
      <color theme="1"/>
      <name val="Callibri"/>
    </font>
    <font>
      <sz val="8"/>
      <color theme="1"/>
      <name val="Callibri"/>
    </font>
    <font>
      <b/>
      <sz val="7"/>
      <color theme="1"/>
      <name val="Times New Roman"/>
      <family val="1"/>
    </font>
    <font>
      <b/>
      <sz val="10"/>
      <color theme="1"/>
      <name val="Times New Roman"/>
      <family val="1"/>
    </font>
    <font>
      <b/>
      <sz val="6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3" fillId="0" borderId="0" xfId="0" applyFont="1"/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15" fillId="2" borderId="1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1" fillId="2" borderId="2" xfId="0" applyFont="1" applyFill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0" xfId="0" applyFont="1"/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MCH6029\Downloads\4th%20yr%20(J)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Y24"/>
      <sheetName val="JUNE 24"/>
      <sheetName val="MAY24 TO JUN24"/>
      <sheetName val="JULY"/>
      <sheetName val="AUG"/>
      <sheetName val="Sheet1"/>
      <sheetName val="MAY TO AUG"/>
      <sheetName val="SEP"/>
      <sheetName val="OCT"/>
      <sheetName val="NOV24"/>
      <sheetName val="DEC"/>
    </sheetNames>
    <sheetDataSet>
      <sheetData sheetId="0"/>
      <sheetData sheetId="1"/>
      <sheetData sheetId="2"/>
      <sheetData sheetId="3"/>
      <sheetData sheetId="4"/>
      <sheetData sheetId="5">
        <row r="1">
          <cell r="D1">
            <v>24</v>
          </cell>
          <cell r="E1">
            <v>15</v>
          </cell>
          <cell r="F1">
            <v>13</v>
          </cell>
          <cell r="H1">
            <v>39</v>
          </cell>
          <cell r="I1">
            <v>20</v>
          </cell>
          <cell r="J1">
            <v>22</v>
          </cell>
          <cell r="L1">
            <v>28</v>
          </cell>
          <cell r="M1">
            <v>25</v>
          </cell>
          <cell r="N1">
            <v>18</v>
          </cell>
          <cell r="P1">
            <v>4</v>
          </cell>
          <cell r="Q1">
            <v>0</v>
          </cell>
          <cell r="S1">
            <v>10</v>
          </cell>
          <cell r="T1">
            <v>10</v>
          </cell>
          <cell r="U1">
            <v>13</v>
          </cell>
          <cell r="W1">
            <v>4</v>
          </cell>
          <cell r="X1">
            <v>9</v>
          </cell>
          <cell r="Z1">
            <v>4</v>
          </cell>
          <cell r="AA1">
            <v>1</v>
          </cell>
          <cell r="AB1">
            <v>0</v>
          </cell>
        </row>
        <row r="2">
          <cell r="D2">
            <v>27</v>
          </cell>
          <cell r="E2">
            <v>27</v>
          </cell>
          <cell r="F2">
            <v>15</v>
          </cell>
          <cell r="H2">
            <v>43</v>
          </cell>
          <cell r="I2">
            <v>38</v>
          </cell>
          <cell r="J2">
            <v>29</v>
          </cell>
          <cell r="L2">
            <v>33</v>
          </cell>
          <cell r="M2">
            <v>40</v>
          </cell>
          <cell r="N2">
            <v>25</v>
          </cell>
          <cell r="P2">
            <v>6</v>
          </cell>
          <cell r="Q2">
            <v>1</v>
          </cell>
          <cell r="S2">
            <v>12</v>
          </cell>
          <cell r="T2">
            <v>13</v>
          </cell>
          <cell r="U2">
            <v>14</v>
          </cell>
          <cell r="W2">
            <v>5</v>
          </cell>
          <cell r="X2">
            <v>9</v>
          </cell>
          <cell r="Z2">
            <v>8</v>
          </cell>
          <cell r="AA2">
            <v>1</v>
          </cell>
          <cell r="AB2">
            <v>1</v>
          </cell>
        </row>
        <row r="3">
          <cell r="D3">
            <v>26</v>
          </cell>
          <cell r="E3">
            <v>27</v>
          </cell>
          <cell r="F3">
            <v>15</v>
          </cell>
          <cell r="H3">
            <v>43</v>
          </cell>
          <cell r="I3">
            <v>38</v>
          </cell>
          <cell r="J3">
            <v>28</v>
          </cell>
          <cell r="L3">
            <v>31</v>
          </cell>
          <cell r="M3">
            <v>42</v>
          </cell>
          <cell r="N3">
            <v>26</v>
          </cell>
          <cell r="P3">
            <v>6</v>
          </cell>
          <cell r="Q3">
            <v>1</v>
          </cell>
          <cell r="S3">
            <v>12</v>
          </cell>
          <cell r="T3">
            <v>13</v>
          </cell>
          <cell r="U3">
            <v>14</v>
          </cell>
          <cell r="W3">
            <v>5</v>
          </cell>
          <cell r="X3">
            <v>9</v>
          </cell>
          <cell r="Z3">
            <v>8</v>
          </cell>
          <cell r="AA3">
            <v>1</v>
          </cell>
          <cell r="AB3">
            <v>0</v>
          </cell>
        </row>
        <row r="4">
          <cell r="D4">
            <v>27</v>
          </cell>
          <cell r="E4">
            <v>28</v>
          </cell>
          <cell r="F4">
            <v>13</v>
          </cell>
          <cell r="H4">
            <v>43</v>
          </cell>
          <cell r="I4">
            <v>39</v>
          </cell>
          <cell r="J4">
            <v>28</v>
          </cell>
          <cell r="L4">
            <v>33</v>
          </cell>
          <cell r="M4">
            <v>42</v>
          </cell>
          <cell r="N4">
            <v>21</v>
          </cell>
          <cell r="P4">
            <v>6</v>
          </cell>
          <cell r="Q4">
            <v>1</v>
          </cell>
          <cell r="S4">
            <v>12</v>
          </cell>
          <cell r="T4">
            <v>13</v>
          </cell>
          <cell r="U4">
            <v>13</v>
          </cell>
          <cell r="W4">
            <v>5</v>
          </cell>
          <cell r="X4">
            <v>9</v>
          </cell>
          <cell r="Z4">
            <v>8</v>
          </cell>
          <cell r="AA4">
            <v>1</v>
          </cell>
          <cell r="AB4">
            <v>1</v>
          </cell>
        </row>
        <row r="5">
          <cell r="D5">
            <v>25</v>
          </cell>
          <cell r="E5">
            <v>28</v>
          </cell>
          <cell r="F5">
            <v>12</v>
          </cell>
          <cell r="H5">
            <v>42</v>
          </cell>
          <cell r="I5">
            <v>38</v>
          </cell>
          <cell r="J5">
            <v>28</v>
          </cell>
          <cell r="L5">
            <v>32</v>
          </cell>
          <cell r="M5">
            <v>42</v>
          </cell>
          <cell r="N5">
            <v>21</v>
          </cell>
          <cell r="P5">
            <v>6</v>
          </cell>
          <cell r="Q5">
            <v>1</v>
          </cell>
          <cell r="S5">
            <v>12</v>
          </cell>
          <cell r="T5">
            <v>13</v>
          </cell>
          <cell r="U5">
            <v>14</v>
          </cell>
          <cell r="W5">
            <v>5</v>
          </cell>
          <cell r="X5">
            <v>9</v>
          </cell>
          <cell r="Z5">
            <v>8</v>
          </cell>
          <cell r="AA5">
            <v>1</v>
          </cell>
          <cell r="AB5">
            <v>1</v>
          </cell>
        </row>
        <row r="6">
          <cell r="D6">
            <v>27</v>
          </cell>
          <cell r="E6">
            <v>28</v>
          </cell>
          <cell r="F6">
            <v>8</v>
          </cell>
          <cell r="H6">
            <v>43</v>
          </cell>
          <cell r="I6">
            <v>39</v>
          </cell>
          <cell r="J6">
            <v>19</v>
          </cell>
          <cell r="L6">
            <v>32</v>
          </cell>
          <cell r="M6">
            <v>42</v>
          </cell>
          <cell r="N6">
            <v>15</v>
          </cell>
          <cell r="P6">
            <v>6</v>
          </cell>
          <cell r="Q6">
            <v>1</v>
          </cell>
          <cell r="S6">
            <v>12</v>
          </cell>
          <cell r="T6">
            <v>13</v>
          </cell>
          <cell r="U6">
            <v>13</v>
          </cell>
          <cell r="W6">
            <v>5</v>
          </cell>
          <cell r="X6">
            <v>9</v>
          </cell>
          <cell r="Z6">
            <v>8</v>
          </cell>
          <cell r="AA6">
            <v>1</v>
          </cell>
          <cell r="AB6">
            <v>1</v>
          </cell>
        </row>
        <row r="7">
          <cell r="D7">
            <v>24</v>
          </cell>
          <cell r="E7">
            <v>26</v>
          </cell>
          <cell r="F7">
            <v>15</v>
          </cell>
          <cell r="H7">
            <v>38</v>
          </cell>
          <cell r="I7">
            <v>36</v>
          </cell>
          <cell r="J7">
            <v>31</v>
          </cell>
          <cell r="L7">
            <v>31</v>
          </cell>
          <cell r="M7">
            <v>38</v>
          </cell>
          <cell r="N7">
            <v>26</v>
          </cell>
          <cell r="P7">
            <v>5</v>
          </cell>
          <cell r="Q7">
            <v>1</v>
          </cell>
          <cell r="S7">
            <v>12</v>
          </cell>
          <cell r="T7">
            <v>13</v>
          </cell>
          <cell r="U7">
            <v>14</v>
          </cell>
          <cell r="W7">
            <v>5</v>
          </cell>
          <cell r="X7">
            <v>9</v>
          </cell>
          <cell r="Z7">
            <v>8</v>
          </cell>
          <cell r="AA7">
            <v>1</v>
          </cell>
          <cell r="AB7">
            <v>1</v>
          </cell>
        </row>
        <row r="8">
          <cell r="D8">
            <v>25</v>
          </cell>
          <cell r="E8">
            <v>28</v>
          </cell>
          <cell r="F8">
            <v>14</v>
          </cell>
          <cell r="H8">
            <v>43</v>
          </cell>
          <cell r="I8">
            <v>39</v>
          </cell>
          <cell r="J8">
            <v>30</v>
          </cell>
          <cell r="L8">
            <v>33</v>
          </cell>
          <cell r="M8">
            <v>42</v>
          </cell>
          <cell r="N8">
            <v>27</v>
          </cell>
          <cell r="P8">
            <v>4</v>
          </cell>
          <cell r="Q8">
            <v>1</v>
          </cell>
          <cell r="S8">
            <v>12</v>
          </cell>
          <cell r="T8">
            <v>13</v>
          </cell>
          <cell r="U8">
            <v>14</v>
          </cell>
          <cell r="W8">
            <v>5</v>
          </cell>
          <cell r="X8">
            <v>9</v>
          </cell>
          <cell r="Z8">
            <v>8</v>
          </cell>
          <cell r="AA8">
            <v>1</v>
          </cell>
          <cell r="AB8">
            <v>1</v>
          </cell>
        </row>
        <row r="9">
          <cell r="D9">
            <v>24</v>
          </cell>
          <cell r="E9">
            <v>1</v>
          </cell>
          <cell r="F9">
            <v>14</v>
          </cell>
          <cell r="H9">
            <v>33</v>
          </cell>
          <cell r="I9">
            <v>6</v>
          </cell>
          <cell r="J9">
            <v>21</v>
          </cell>
          <cell r="L9">
            <v>28</v>
          </cell>
          <cell r="M9">
            <v>4</v>
          </cell>
          <cell r="N9">
            <v>25</v>
          </cell>
          <cell r="P9">
            <v>3</v>
          </cell>
          <cell r="Q9">
            <v>1</v>
          </cell>
          <cell r="S9">
            <v>9</v>
          </cell>
          <cell r="T9">
            <v>0</v>
          </cell>
          <cell r="U9">
            <v>13</v>
          </cell>
          <cell r="W9">
            <v>0</v>
          </cell>
          <cell r="X9">
            <v>9</v>
          </cell>
          <cell r="Z9">
            <v>0</v>
          </cell>
          <cell r="AA9">
            <v>1</v>
          </cell>
          <cell r="AB9">
            <v>1</v>
          </cell>
        </row>
        <row r="10">
          <cell r="D10">
            <v>24</v>
          </cell>
          <cell r="E10">
            <v>6</v>
          </cell>
          <cell r="F10">
            <v>12</v>
          </cell>
          <cell r="H10">
            <v>36</v>
          </cell>
          <cell r="I10">
            <v>9</v>
          </cell>
          <cell r="J10">
            <v>22</v>
          </cell>
          <cell r="L10">
            <v>30</v>
          </cell>
          <cell r="M10">
            <v>8</v>
          </cell>
          <cell r="N10">
            <v>11</v>
          </cell>
          <cell r="P10">
            <v>3</v>
          </cell>
          <cell r="Q10">
            <v>1</v>
          </cell>
          <cell r="S10">
            <v>11</v>
          </cell>
          <cell r="T10">
            <v>0</v>
          </cell>
          <cell r="U10">
            <v>12</v>
          </cell>
          <cell r="W10">
            <v>0</v>
          </cell>
          <cell r="X10">
            <v>9</v>
          </cell>
          <cell r="Z10">
            <v>2</v>
          </cell>
          <cell r="AA10">
            <v>1</v>
          </cell>
          <cell r="AB10">
            <v>0</v>
          </cell>
        </row>
        <row r="11">
          <cell r="D11">
            <v>27</v>
          </cell>
          <cell r="E11">
            <v>25</v>
          </cell>
          <cell r="F11">
            <v>15</v>
          </cell>
          <cell r="H11">
            <v>43</v>
          </cell>
          <cell r="I11">
            <v>34</v>
          </cell>
          <cell r="J11">
            <v>30</v>
          </cell>
          <cell r="L11">
            <v>33</v>
          </cell>
          <cell r="M11">
            <v>39</v>
          </cell>
          <cell r="N11">
            <v>27</v>
          </cell>
          <cell r="P11">
            <v>6</v>
          </cell>
          <cell r="Q11">
            <v>1</v>
          </cell>
          <cell r="S11">
            <v>12</v>
          </cell>
          <cell r="T11">
            <v>12</v>
          </cell>
          <cell r="U11">
            <v>14</v>
          </cell>
          <cell r="W11">
            <v>5</v>
          </cell>
          <cell r="X11">
            <v>9</v>
          </cell>
          <cell r="Z11">
            <v>6</v>
          </cell>
          <cell r="AA11">
            <v>1</v>
          </cell>
          <cell r="AB11">
            <v>1</v>
          </cell>
        </row>
        <row r="12">
          <cell r="D12">
            <v>25</v>
          </cell>
          <cell r="E12">
            <v>26</v>
          </cell>
          <cell r="F12">
            <v>14</v>
          </cell>
          <cell r="H12">
            <v>40</v>
          </cell>
          <cell r="I12">
            <v>33</v>
          </cell>
          <cell r="J12">
            <v>29</v>
          </cell>
          <cell r="L12">
            <v>28</v>
          </cell>
          <cell r="M12">
            <v>33</v>
          </cell>
          <cell r="N12">
            <v>24</v>
          </cell>
          <cell r="P12">
            <v>5</v>
          </cell>
          <cell r="Q12">
            <v>1</v>
          </cell>
          <cell r="S12">
            <v>11</v>
          </cell>
          <cell r="T12">
            <v>12</v>
          </cell>
          <cell r="U12">
            <v>14</v>
          </cell>
          <cell r="W12">
            <v>5</v>
          </cell>
          <cell r="X12">
            <v>9</v>
          </cell>
          <cell r="Z12">
            <v>8</v>
          </cell>
          <cell r="AA12">
            <v>1</v>
          </cell>
          <cell r="AB12">
            <v>1</v>
          </cell>
        </row>
        <row r="13">
          <cell r="D13">
            <v>25</v>
          </cell>
          <cell r="E13">
            <v>27</v>
          </cell>
          <cell r="F13">
            <v>14</v>
          </cell>
          <cell r="H13">
            <v>42</v>
          </cell>
          <cell r="I13">
            <v>36</v>
          </cell>
          <cell r="J13">
            <v>23</v>
          </cell>
          <cell r="L13">
            <v>28</v>
          </cell>
          <cell r="M13">
            <v>37</v>
          </cell>
          <cell r="N13">
            <v>21</v>
          </cell>
          <cell r="P13">
            <v>5</v>
          </cell>
          <cell r="Q13">
            <v>1</v>
          </cell>
          <cell r="S13">
            <v>12</v>
          </cell>
          <cell r="T13">
            <v>12</v>
          </cell>
          <cell r="U13">
            <v>12</v>
          </cell>
          <cell r="W13">
            <v>5</v>
          </cell>
          <cell r="X13">
            <v>9</v>
          </cell>
          <cell r="Z13">
            <v>8</v>
          </cell>
          <cell r="AA13">
            <v>1</v>
          </cell>
          <cell r="AB13">
            <v>1</v>
          </cell>
        </row>
        <row r="14">
          <cell r="D14">
            <v>27</v>
          </cell>
          <cell r="E14">
            <v>28</v>
          </cell>
          <cell r="F14">
            <v>14</v>
          </cell>
          <cell r="H14">
            <v>43</v>
          </cell>
          <cell r="I14">
            <v>37</v>
          </cell>
          <cell r="J14">
            <v>27</v>
          </cell>
          <cell r="L14">
            <v>32</v>
          </cell>
          <cell r="M14">
            <v>40</v>
          </cell>
          <cell r="N14">
            <v>22</v>
          </cell>
          <cell r="P14">
            <v>6</v>
          </cell>
          <cell r="Q14">
            <v>1</v>
          </cell>
          <cell r="S14">
            <v>12</v>
          </cell>
          <cell r="T14">
            <v>13</v>
          </cell>
          <cell r="U14">
            <v>13</v>
          </cell>
          <cell r="W14">
            <v>5</v>
          </cell>
          <cell r="X14">
            <v>9</v>
          </cell>
          <cell r="Z14">
            <v>6</v>
          </cell>
          <cell r="AA14">
            <v>1</v>
          </cell>
          <cell r="AB14">
            <v>1</v>
          </cell>
        </row>
        <row r="15">
          <cell r="D15">
            <v>27</v>
          </cell>
          <cell r="E15">
            <v>22</v>
          </cell>
          <cell r="F15">
            <v>15</v>
          </cell>
          <cell r="H15">
            <v>42</v>
          </cell>
          <cell r="I15">
            <v>33</v>
          </cell>
          <cell r="J15">
            <v>31</v>
          </cell>
          <cell r="L15">
            <v>32</v>
          </cell>
          <cell r="M15">
            <v>34</v>
          </cell>
          <cell r="N15">
            <v>27</v>
          </cell>
          <cell r="P15">
            <v>6</v>
          </cell>
          <cell r="Q15">
            <v>1</v>
          </cell>
          <cell r="S15">
            <v>12</v>
          </cell>
          <cell r="T15">
            <v>11</v>
          </cell>
          <cell r="U15">
            <v>14</v>
          </cell>
          <cell r="W15">
            <v>4</v>
          </cell>
          <cell r="X15">
            <v>9</v>
          </cell>
          <cell r="Z15">
            <v>5</v>
          </cell>
          <cell r="AA15">
            <v>1</v>
          </cell>
          <cell r="AB15">
            <v>1</v>
          </cell>
        </row>
        <row r="16">
          <cell r="D16">
            <v>23</v>
          </cell>
          <cell r="E16">
            <v>21</v>
          </cell>
          <cell r="F16">
            <v>14</v>
          </cell>
          <cell r="H16">
            <v>37</v>
          </cell>
          <cell r="I16">
            <v>27</v>
          </cell>
          <cell r="J16">
            <v>26</v>
          </cell>
          <cell r="L16">
            <v>31</v>
          </cell>
          <cell r="M16">
            <v>30</v>
          </cell>
          <cell r="N16">
            <v>23</v>
          </cell>
          <cell r="P16">
            <v>4</v>
          </cell>
          <cell r="Q16">
            <v>1</v>
          </cell>
          <cell r="S16">
            <v>12</v>
          </cell>
          <cell r="T16">
            <v>11</v>
          </cell>
          <cell r="U16">
            <v>11</v>
          </cell>
          <cell r="W16">
            <v>5</v>
          </cell>
          <cell r="X16">
            <v>3</v>
          </cell>
          <cell r="Z16">
            <v>6</v>
          </cell>
          <cell r="AA16">
            <v>1</v>
          </cell>
          <cell r="AB16">
            <v>1</v>
          </cell>
        </row>
        <row r="17">
          <cell r="D17">
            <v>27</v>
          </cell>
          <cell r="E17">
            <v>26</v>
          </cell>
          <cell r="F17">
            <v>15</v>
          </cell>
          <cell r="H17">
            <v>43</v>
          </cell>
          <cell r="I17">
            <v>38</v>
          </cell>
          <cell r="J17">
            <v>29</v>
          </cell>
          <cell r="L17">
            <v>31</v>
          </cell>
          <cell r="M17">
            <v>40</v>
          </cell>
          <cell r="N17">
            <v>26</v>
          </cell>
          <cell r="P17">
            <v>5</v>
          </cell>
          <cell r="Q17">
            <v>1</v>
          </cell>
          <cell r="S17">
            <v>12</v>
          </cell>
          <cell r="T17">
            <v>13</v>
          </cell>
          <cell r="U17">
            <v>14</v>
          </cell>
          <cell r="W17">
            <v>5</v>
          </cell>
          <cell r="X17">
            <v>3</v>
          </cell>
          <cell r="Z17">
            <v>7</v>
          </cell>
          <cell r="AA17">
            <v>1</v>
          </cell>
          <cell r="AB17">
            <v>1</v>
          </cell>
        </row>
        <row r="18">
          <cell r="D18">
            <v>26</v>
          </cell>
          <cell r="E18">
            <v>28</v>
          </cell>
          <cell r="F18">
            <v>15</v>
          </cell>
          <cell r="H18">
            <v>42</v>
          </cell>
          <cell r="I18">
            <v>38</v>
          </cell>
          <cell r="J18">
            <v>28</v>
          </cell>
          <cell r="L18">
            <v>33</v>
          </cell>
          <cell r="M18">
            <v>42</v>
          </cell>
          <cell r="N18">
            <v>24</v>
          </cell>
          <cell r="P18">
            <v>6</v>
          </cell>
          <cell r="Q18">
            <v>1</v>
          </cell>
          <cell r="S18">
            <v>12</v>
          </cell>
          <cell r="T18">
            <v>13</v>
          </cell>
          <cell r="U18">
            <v>13</v>
          </cell>
          <cell r="W18">
            <v>5</v>
          </cell>
          <cell r="X18">
            <v>3</v>
          </cell>
          <cell r="Z18">
            <v>8</v>
          </cell>
          <cell r="AA18">
            <v>1</v>
          </cell>
          <cell r="AB18">
            <v>1</v>
          </cell>
        </row>
        <row r="19">
          <cell r="D19">
            <v>27</v>
          </cell>
          <cell r="E19">
            <v>28</v>
          </cell>
          <cell r="F19">
            <v>15</v>
          </cell>
          <cell r="H19">
            <v>43</v>
          </cell>
          <cell r="I19">
            <v>38</v>
          </cell>
          <cell r="J19">
            <v>30</v>
          </cell>
          <cell r="L19">
            <v>33</v>
          </cell>
          <cell r="M19">
            <v>41</v>
          </cell>
          <cell r="N19">
            <v>25</v>
          </cell>
          <cell r="P19">
            <v>6</v>
          </cell>
          <cell r="Q19">
            <v>1</v>
          </cell>
          <cell r="S19">
            <v>12</v>
          </cell>
          <cell r="T19">
            <v>13</v>
          </cell>
          <cell r="U19">
            <v>14</v>
          </cell>
          <cell r="W19">
            <v>5</v>
          </cell>
          <cell r="X19">
            <v>3</v>
          </cell>
          <cell r="Z19">
            <v>7</v>
          </cell>
          <cell r="AA19">
            <v>1</v>
          </cell>
          <cell r="AB19">
            <v>1</v>
          </cell>
        </row>
        <row r="20">
          <cell r="D20">
            <v>26</v>
          </cell>
          <cell r="E20">
            <v>24</v>
          </cell>
          <cell r="F20">
            <v>15</v>
          </cell>
          <cell r="H20">
            <v>43</v>
          </cell>
          <cell r="I20">
            <v>32</v>
          </cell>
          <cell r="J20">
            <v>28</v>
          </cell>
          <cell r="L20">
            <v>32</v>
          </cell>
          <cell r="M20">
            <v>36</v>
          </cell>
          <cell r="N20">
            <v>26</v>
          </cell>
          <cell r="P20">
            <v>5</v>
          </cell>
          <cell r="Q20">
            <v>1</v>
          </cell>
          <cell r="S20">
            <v>11</v>
          </cell>
          <cell r="T20">
            <v>12</v>
          </cell>
          <cell r="U20">
            <v>13</v>
          </cell>
          <cell r="W20">
            <v>5</v>
          </cell>
          <cell r="X20">
            <v>2</v>
          </cell>
          <cell r="Z20">
            <v>6</v>
          </cell>
          <cell r="AA20">
            <v>0</v>
          </cell>
          <cell r="AB20">
            <v>1</v>
          </cell>
        </row>
        <row r="21">
          <cell r="D21">
            <v>26</v>
          </cell>
          <cell r="E21">
            <v>28</v>
          </cell>
          <cell r="F21">
            <v>13</v>
          </cell>
          <cell r="H21">
            <v>43</v>
          </cell>
          <cell r="I21">
            <v>38</v>
          </cell>
          <cell r="J21">
            <v>27</v>
          </cell>
          <cell r="L21">
            <v>33</v>
          </cell>
          <cell r="M21">
            <v>42</v>
          </cell>
          <cell r="N21">
            <v>22</v>
          </cell>
          <cell r="P21">
            <v>6</v>
          </cell>
          <cell r="Q21">
            <v>1</v>
          </cell>
          <cell r="S21">
            <v>12</v>
          </cell>
          <cell r="T21">
            <v>13</v>
          </cell>
          <cell r="U21">
            <v>13</v>
          </cell>
          <cell r="W21">
            <v>5</v>
          </cell>
          <cell r="X21">
            <v>3</v>
          </cell>
          <cell r="Z21">
            <v>8</v>
          </cell>
          <cell r="AA21">
            <v>1</v>
          </cell>
          <cell r="AB21">
            <v>1</v>
          </cell>
        </row>
        <row r="22">
          <cell r="D22">
            <v>25</v>
          </cell>
          <cell r="E22">
            <v>27</v>
          </cell>
          <cell r="F22">
            <v>12</v>
          </cell>
          <cell r="H22">
            <v>43</v>
          </cell>
          <cell r="I22">
            <v>38</v>
          </cell>
          <cell r="J22">
            <v>28</v>
          </cell>
          <cell r="L22">
            <v>32</v>
          </cell>
          <cell r="M22">
            <v>42</v>
          </cell>
          <cell r="N22">
            <v>23</v>
          </cell>
          <cell r="P22">
            <v>6</v>
          </cell>
          <cell r="Q22">
            <v>0</v>
          </cell>
          <cell r="S22">
            <v>12</v>
          </cell>
          <cell r="T22">
            <v>13</v>
          </cell>
          <cell r="U22">
            <v>14</v>
          </cell>
          <cell r="W22">
            <v>5</v>
          </cell>
          <cell r="X22">
            <v>3</v>
          </cell>
          <cell r="Z22">
            <v>7</v>
          </cell>
          <cell r="AA22">
            <v>1</v>
          </cell>
          <cell r="AB22">
            <v>1</v>
          </cell>
        </row>
        <row r="23">
          <cell r="D23">
            <v>26</v>
          </cell>
          <cell r="E23">
            <v>25</v>
          </cell>
          <cell r="F23">
            <v>15</v>
          </cell>
          <cell r="H23">
            <v>38</v>
          </cell>
          <cell r="I23">
            <v>34</v>
          </cell>
          <cell r="J23">
            <v>30</v>
          </cell>
          <cell r="L23">
            <v>29</v>
          </cell>
          <cell r="M23">
            <v>41</v>
          </cell>
          <cell r="N23">
            <v>27</v>
          </cell>
          <cell r="P23">
            <v>6</v>
          </cell>
          <cell r="Q23">
            <v>1</v>
          </cell>
          <cell r="S23">
            <v>11</v>
          </cell>
          <cell r="T23">
            <v>13</v>
          </cell>
          <cell r="U23">
            <v>14</v>
          </cell>
          <cell r="W23">
            <v>5</v>
          </cell>
          <cell r="X23">
            <v>3</v>
          </cell>
          <cell r="Z23">
            <v>8</v>
          </cell>
          <cell r="AA23">
            <v>1</v>
          </cell>
          <cell r="AB23">
            <v>0</v>
          </cell>
        </row>
        <row r="24">
          <cell r="D24">
            <v>27</v>
          </cell>
          <cell r="E24">
            <v>11</v>
          </cell>
          <cell r="F24">
            <v>14</v>
          </cell>
          <cell r="H24">
            <v>43</v>
          </cell>
          <cell r="I24">
            <v>14</v>
          </cell>
          <cell r="J24">
            <v>24</v>
          </cell>
          <cell r="L24">
            <v>33</v>
          </cell>
          <cell r="M24">
            <v>18</v>
          </cell>
          <cell r="N24">
            <v>24</v>
          </cell>
          <cell r="P24">
            <v>2</v>
          </cell>
          <cell r="Q24">
            <v>1</v>
          </cell>
          <cell r="S24">
            <v>12</v>
          </cell>
          <cell r="T24">
            <v>9</v>
          </cell>
          <cell r="U24">
            <v>13</v>
          </cell>
          <cell r="W24">
            <v>5</v>
          </cell>
          <cell r="X24">
            <v>3</v>
          </cell>
          <cell r="Z24">
            <v>4</v>
          </cell>
          <cell r="AA24">
            <v>1</v>
          </cell>
          <cell r="AB24">
            <v>1</v>
          </cell>
        </row>
        <row r="25">
          <cell r="D25">
            <v>6</v>
          </cell>
          <cell r="E25">
            <v>0</v>
          </cell>
          <cell r="F25">
            <v>0</v>
          </cell>
          <cell r="H25">
            <v>9</v>
          </cell>
          <cell r="I25">
            <v>0</v>
          </cell>
          <cell r="J25">
            <v>0</v>
          </cell>
          <cell r="L25">
            <v>5</v>
          </cell>
          <cell r="M25">
            <v>0</v>
          </cell>
          <cell r="N25">
            <v>1</v>
          </cell>
          <cell r="P25">
            <v>0</v>
          </cell>
          <cell r="Q25">
            <v>0</v>
          </cell>
          <cell r="S25">
            <v>3</v>
          </cell>
          <cell r="T25">
            <v>1</v>
          </cell>
          <cell r="U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</row>
        <row r="26">
          <cell r="D26">
            <v>25</v>
          </cell>
          <cell r="E26">
            <v>28</v>
          </cell>
          <cell r="F26">
            <v>15</v>
          </cell>
          <cell r="H26">
            <v>39</v>
          </cell>
          <cell r="I26">
            <v>39</v>
          </cell>
          <cell r="J26">
            <v>30</v>
          </cell>
          <cell r="L26">
            <v>28</v>
          </cell>
          <cell r="M26">
            <v>42</v>
          </cell>
          <cell r="N26">
            <v>27</v>
          </cell>
          <cell r="P26">
            <v>6</v>
          </cell>
          <cell r="Q26">
            <v>1</v>
          </cell>
          <cell r="S26">
            <v>12</v>
          </cell>
          <cell r="T26">
            <v>13</v>
          </cell>
          <cell r="U26">
            <v>14</v>
          </cell>
          <cell r="W26">
            <v>5</v>
          </cell>
          <cell r="X26">
            <v>3</v>
          </cell>
          <cell r="Z26">
            <v>8</v>
          </cell>
          <cell r="AA26">
            <v>1</v>
          </cell>
          <cell r="AB26">
            <v>0</v>
          </cell>
        </row>
        <row r="27">
          <cell r="D27">
            <v>27</v>
          </cell>
          <cell r="E27">
            <v>24</v>
          </cell>
          <cell r="F27">
            <v>11</v>
          </cell>
          <cell r="H27">
            <v>40</v>
          </cell>
          <cell r="I27">
            <v>31</v>
          </cell>
          <cell r="J27">
            <v>27</v>
          </cell>
          <cell r="L27">
            <v>33</v>
          </cell>
          <cell r="M27">
            <v>36</v>
          </cell>
          <cell r="N27">
            <v>21</v>
          </cell>
          <cell r="P27">
            <v>6</v>
          </cell>
          <cell r="Q27">
            <v>1</v>
          </cell>
          <cell r="S27">
            <v>12</v>
          </cell>
          <cell r="T27">
            <v>11</v>
          </cell>
          <cell r="U27">
            <v>13</v>
          </cell>
          <cell r="W27">
            <v>5</v>
          </cell>
          <cell r="X27">
            <v>3</v>
          </cell>
          <cell r="Z27">
            <v>6</v>
          </cell>
          <cell r="AA27">
            <v>1</v>
          </cell>
          <cell r="AB27">
            <v>1</v>
          </cell>
        </row>
        <row r="28">
          <cell r="D28">
            <v>25</v>
          </cell>
          <cell r="E28">
            <v>24</v>
          </cell>
          <cell r="F28">
            <v>15</v>
          </cell>
          <cell r="H28">
            <v>42</v>
          </cell>
          <cell r="I28">
            <v>31</v>
          </cell>
          <cell r="J28">
            <v>26</v>
          </cell>
          <cell r="L28">
            <v>30</v>
          </cell>
          <cell r="M28">
            <v>34</v>
          </cell>
          <cell r="N28">
            <v>22</v>
          </cell>
          <cell r="P28">
            <v>5</v>
          </cell>
          <cell r="Q28">
            <v>1</v>
          </cell>
          <cell r="S28">
            <v>12</v>
          </cell>
          <cell r="T28">
            <v>13</v>
          </cell>
          <cell r="U28">
            <v>12</v>
          </cell>
          <cell r="W28">
            <v>5</v>
          </cell>
          <cell r="X28">
            <v>3</v>
          </cell>
          <cell r="Z28">
            <v>8</v>
          </cell>
          <cell r="AA28">
            <v>1</v>
          </cell>
          <cell r="AB28">
            <v>0</v>
          </cell>
        </row>
        <row r="29">
          <cell r="D29">
            <v>27</v>
          </cell>
          <cell r="E29">
            <v>21</v>
          </cell>
          <cell r="F29">
            <v>14</v>
          </cell>
          <cell r="H29">
            <v>41</v>
          </cell>
          <cell r="I29">
            <v>28</v>
          </cell>
          <cell r="J29">
            <v>28</v>
          </cell>
          <cell r="L29">
            <v>33</v>
          </cell>
          <cell r="M29">
            <v>27</v>
          </cell>
          <cell r="N29">
            <v>22</v>
          </cell>
          <cell r="P29">
            <v>4</v>
          </cell>
          <cell r="Q29">
            <v>0</v>
          </cell>
          <cell r="S29">
            <v>12</v>
          </cell>
          <cell r="T29">
            <v>12</v>
          </cell>
          <cell r="U29">
            <v>12</v>
          </cell>
          <cell r="W29">
            <v>5</v>
          </cell>
          <cell r="X29">
            <v>2</v>
          </cell>
          <cell r="Z29">
            <v>6</v>
          </cell>
          <cell r="AA29">
            <v>0</v>
          </cell>
          <cell r="AB29">
            <v>0</v>
          </cell>
        </row>
        <row r="30">
          <cell r="D30">
            <v>27</v>
          </cell>
          <cell r="E30">
            <v>28</v>
          </cell>
          <cell r="F30">
            <v>15</v>
          </cell>
          <cell r="H30">
            <v>41</v>
          </cell>
          <cell r="I30">
            <v>37</v>
          </cell>
          <cell r="J30">
            <v>29</v>
          </cell>
          <cell r="L30">
            <v>32</v>
          </cell>
          <cell r="M30">
            <v>40</v>
          </cell>
          <cell r="N30">
            <v>26</v>
          </cell>
          <cell r="P30">
            <v>6</v>
          </cell>
          <cell r="Q30">
            <v>1</v>
          </cell>
          <cell r="S30">
            <v>12</v>
          </cell>
          <cell r="T30">
            <v>13</v>
          </cell>
          <cell r="U30">
            <v>14</v>
          </cell>
          <cell r="W30">
            <v>5</v>
          </cell>
          <cell r="X30">
            <v>3</v>
          </cell>
          <cell r="Z30">
            <v>8</v>
          </cell>
          <cell r="AA30">
            <v>1</v>
          </cell>
          <cell r="AB30">
            <v>0</v>
          </cell>
        </row>
        <row r="31">
          <cell r="D31">
            <v>26</v>
          </cell>
          <cell r="E31">
            <v>19</v>
          </cell>
          <cell r="F31">
            <v>13</v>
          </cell>
          <cell r="H31">
            <v>41</v>
          </cell>
          <cell r="I31">
            <v>30</v>
          </cell>
          <cell r="J31">
            <v>24</v>
          </cell>
          <cell r="L31">
            <v>32</v>
          </cell>
          <cell r="M31">
            <v>30</v>
          </cell>
          <cell r="N31">
            <v>23</v>
          </cell>
          <cell r="P31">
            <v>4</v>
          </cell>
          <cell r="Q31">
            <v>1</v>
          </cell>
          <cell r="S31">
            <v>12</v>
          </cell>
          <cell r="T31">
            <v>10</v>
          </cell>
          <cell r="U31">
            <v>14</v>
          </cell>
          <cell r="W31">
            <v>4</v>
          </cell>
          <cell r="X31">
            <v>3</v>
          </cell>
          <cell r="Z31">
            <v>6</v>
          </cell>
          <cell r="AA31">
            <v>1</v>
          </cell>
          <cell r="AB31">
            <v>1</v>
          </cell>
        </row>
        <row r="32">
          <cell r="D32">
            <v>26</v>
          </cell>
          <cell r="E32">
            <v>28</v>
          </cell>
          <cell r="F32">
            <v>14</v>
          </cell>
          <cell r="H32">
            <v>45</v>
          </cell>
          <cell r="I32">
            <v>38</v>
          </cell>
          <cell r="J32">
            <v>23</v>
          </cell>
          <cell r="L32">
            <v>31</v>
          </cell>
          <cell r="M32">
            <v>39</v>
          </cell>
          <cell r="N32">
            <v>21</v>
          </cell>
          <cell r="P32">
            <v>4</v>
          </cell>
          <cell r="Q32">
            <v>1</v>
          </cell>
          <cell r="S32">
            <v>12</v>
          </cell>
          <cell r="T32">
            <v>13</v>
          </cell>
          <cell r="U32">
            <v>14</v>
          </cell>
          <cell r="W32">
            <v>5</v>
          </cell>
          <cell r="X32">
            <v>3</v>
          </cell>
          <cell r="Z32">
            <v>8</v>
          </cell>
          <cell r="AA32">
            <v>1</v>
          </cell>
          <cell r="AB32">
            <v>1</v>
          </cell>
        </row>
        <row r="33">
          <cell r="D33">
            <v>27</v>
          </cell>
          <cell r="E33">
            <v>26</v>
          </cell>
          <cell r="F33">
            <v>15</v>
          </cell>
          <cell r="H33">
            <v>41</v>
          </cell>
          <cell r="I33">
            <v>36</v>
          </cell>
          <cell r="J33">
            <v>27</v>
          </cell>
          <cell r="L33">
            <v>31</v>
          </cell>
          <cell r="M33">
            <v>39</v>
          </cell>
          <cell r="N33">
            <v>26</v>
          </cell>
          <cell r="P33">
            <v>4</v>
          </cell>
          <cell r="Q33">
            <v>1</v>
          </cell>
          <cell r="S33">
            <v>12</v>
          </cell>
          <cell r="T33">
            <v>13</v>
          </cell>
          <cell r="U33">
            <v>11</v>
          </cell>
          <cell r="W33">
            <v>5</v>
          </cell>
          <cell r="X33">
            <v>2</v>
          </cell>
          <cell r="Z33">
            <v>8</v>
          </cell>
          <cell r="AA33">
            <v>0</v>
          </cell>
          <cell r="AB33">
            <v>1</v>
          </cell>
        </row>
        <row r="34">
          <cell r="D34">
            <v>26</v>
          </cell>
          <cell r="E34">
            <v>27</v>
          </cell>
          <cell r="F34">
            <v>14</v>
          </cell>
          <cell r="H34">
            <v>41</v>
          </cell>
          <cell r="I34">
            <v>36</v>
          </cell>
          <cell r="J34">
            <v>29</v>
          </cell>
          <cell r="L34">
            <v>32</v>
          </cell>
          <cell r="M34">
            <v>38</v>
          </cell>
          <cell r="N34">
            <v>26</v>
          </cell>
          <cell r="P34">
            <v>4</v>
          </cell>
          <cell r="Q34">
            <v>1</v>
          </cell>
          <cell r="S34">
            <v>12</v>
          </cell>
          <cell r="T34">
            <v>13</v>
          </cell>
          <cell r="U34">
            <v>14</v>
          </cell>
          <cell r="W34">
            <v>5</v>
          </cell>
          <cell r="X34">
            <v>3</v>
          </cell>
          <cell r="Z34">
            <v>7</v>
          </cell>
          <cell r="AA34">
            <v>1</v>
          </cell>
          <cell r="AB34">
            <v>1</v>
          </cell>
        </row>
        <row r="35">
          <cell r="D35">
            <v>26</v>
          </cell>
          <cell r="E35">
            <v>28</v>
          </cell>
          <cell r="F35">
            <v>13</v>
          </cell>
          <cell r="H35">
            <v>42</v>
          </cell>
          <cell r="I35">
            <v>37</v>
          </cell>
          <cell r="J35">
            <v>26</v>
          </cell>
          <cell r="L35">
            <v>33</v>
          </cell>
          <cell r="M35">
            <v>42</v>
          </cell>
          <cell r="N35">
            <v>21</v>
          </cell>
          <cell r="P35">
            <v>5</v>
          </cell>
          <cell r="Q35">
            <v>1</v>
          </cell>
          <cell r="S35">
            <v>12</v>
          </cell>
          <cell r="T35">
            <v>13</v>
          </cell>
          <cell r="U35">
            <v>14</v>
          </cell>
          <cell r="W35">
            <v>5</v>
          </cell>
          <cell r="X35">
            <v>3</v>
          </cell>
          <cell r="Z35">
            <v>8</v>
          </cell>
          <cell r="AA35">
            <v>1</v>
          </cell>
          <cell r="AB35">
            <v>1</v>
          </cell>
        </row>
        <row r="36">
          <cell r="D36">
            <v>25</v>
          </cell>
          <cell r="E36">
            <v>28</v>
          </cell>
          <cell r="F36">
            <v>12</v>
          </cell>
          <cell r="H36">
            <v>39</v>
          </cell>
          <cell r="I36">
            <v>39</v>
          </cell>
          <cell r="J36">
            <v>27</v>
          </cell>
          <cell r="L36">
            <v>28</v>
          </cell>
          <cell r="M36">
            <v>42</v>
          </cell>
          <cell r="N36">
            <v>21</v>
          </cell>
          <cell r="P36">
            <v>5</v>
          </cell>
          <cell r="Q36">
            <v>0</v>
          </cell>
          <cell r="S36">
            <v>11</v>
          </cell>
          <cell r="T36">
            <v>13</v>
          </cell>
          <cell r="U36">
            <v>14</v>
          </cell>
          <cell r="W36">
            <v>5</v>
          </cell>
          <cell r="X36">
            <v>3</v>
          </cell>
          <cell r="Z36">
            <v>8</v>
          </cell>
          <cell r="AA36">
            <v>1</v>
          </cell>
          <cell r="AB36">
            <v>1</v>
          </cell>
        </row>
        <row r="37">
          <cell r="D37">
            <v>25</v>
          </cell>
          <cell r="E37">
            <v>28</v>
          </cell>
          <cell r="F37">
            <v>15</v>
          </cell>
          <cell r="H37">
            <v>40</v>
          </cell>
          <cell r="I37">
            <v>38</v>
          </cell>
          <cell r="J37">
            <v>31</v>
          </cell>
          <cell r="L37">
            <v>32</v>
          </cell>
          <cell r="M37">
            <v>40</v>
          </cell>
          <cell r="N37">
            <v>26</v>
          </cell>
          <cell r="P37">
            <v>4</v>
          </cell>
          <cell r="Q37">
            <v>1</v>
          </cell>
          <cell r="S37">
            <v>12</v>
          </cell>
          <cell r="T37">
            <v>13</v>
          </cell>
          <cell r="U37">
            <v>14</v>
          </cell>
          <cell r="W37">
            <v>5</v>
          </cell>
          <cell r="X37">
            <v>3</v>
          </cell>
          <cell r="Z37">
            <v>8</v>
          </cell>
          <cell r="AA37">
            <v>1</v>
          </cell>
          <cell r="AB37">
            <v>1</v>
          </cell>
        </row>
        <row r="38">
          <cell r="D38">
            <v>27</v>
          </cell>
          <cell r="E38">
            <v>27</v>
          </cell>
          <cell r="F38">
            <v>6</v>
          </cell>
          <cell r="H38">
            <v>43</v>
          </cell>
          <cell r="I38">
            <v>35</v>
          </cell>
          <cell r="J38">
            <v>24</v>
          </cell>
          <cell r="L38">
            <v>32</v>
          </cell>
          <cell r="M38">
            <v>37</v>
          </cell>
          <cell r="N38">
            <v>20</v>
          </cell>
          <cell r="P38">
            <v>4</v>
          </cell>
          <cell r="Q38">
            <v>1</v>
          </cell>
          <cell r="S38">
            <v>12</v>
          </cell>
          <cell r="T38">
            <v>13</v>
          </cell>
          <cell r="U38">
            <v>13</v>
          </cell>
          <cell r="W38">
            <v>5</v>
          </cell>
          <cell r="X38">
            <v>3</v>
          </cell>
          <cell r="Z38">
            <v>8</v>
          </cell>
          <cell r="AA38">
            <v>1</v>
          </cell>
          <cell r="AB38">
            <v>1</v>
          </cell>
        </row>
        <row r="39">
          <cell r="D39">
            <v>21</v>
          </cell>
          <cell r="E39">
            <v>24</v>
          </cell>
          <cell r="F39">
            <v>14</v>
          </cell>
          <cell r="H39">
            <v>37</v>
          </cell>
          <cell r="I39">
            <v>35</v>
          </cell>
          <cell r="J39">
            <v>25</v>
          </cell>
          <cell r="L39">
            <v>28</v>
          </cell>
          <cell r="M39">
            <v>35</v>
          </cell>
          <cell r="N39">
            <v>22</v>
          </cell>
          <cell r="P39">
            <v>5</v>
          </cell>
          <cell r="Q39">
            <v>1</v>
          </cell>
          <cell r="S39">
            <v>12</v>
          </cell>
          <cell r="T39">
            <v>12</v>
          </cell>
          <cell r="U39">
            <v>12</v>
          </cell>
          <cell r="W39">
            <v>5</v>
          </cell>
          <cell r="X39">
            <v>3</v>
          </cell>
          <cell r="Z39">
            <v>6</v>
          </cell>
          <cell r="AA39">
            <v>1</v>
          </cell>
          <cell r="AB39">
            <v>1</v>
          </cell>
        </row>
        <row r="40">
          <cell r="D40">
            <v>26</v>
          </cell>
          <cell r="E40">
            <v>28</v>
          </cell>
          <cell r="F40">
            <v>15</v>
          </cell>
          <cell r="H40">
            <v>43</v>
          </cell>
          <cell r="I40">
            <v>37</v>
          </cell>
          <cell r="J40">
            <v>30</v>
          </cell>
          <cell r="L40">
            <v>33</v>
          </cell>
          <cell r="M40">
            <v>40</v>
          </cell>
          <cell r="N40">
            <v>26</v>
          </cell>
          <cell r="P40">
            <v>5</v>
          </cell>
          <cell r="Q40">
            <v>1</v>
          </cell>
          <cell r="S40">
            <v>12</v>
          </cell>
          <cell r="T40">
            <v>13</v>
          </cell>
          <cell r="U40">
            <v>14</v>
          </cell>
          <cell r="W40">
            <v>5</v>
          </cell>
          <cell r="X40">
            <v>3</v>
          </cell>
          <cell r="Z40">
            <v>8</v>
          </cell>
          <cell r="AA40">
            <v>1</v>
          </cell>
          <cell r="AB40">
            <v>1</v>
          </cell>
        </row>
        <row r="41">
          <cell r="D41">
            <v>25</v>
          </cell>
          <cell r="E41">
            <v>30</v>
          </cell>
          <cell r="F41">
            <v>12</v>
          </cell>
          <cell r="H41">
            <v>43</v>
          </cell>
          <cell r="I41">
            <v>36</v>
          </cell>
          <cell r="J41">
            <v>24</v>
          </cell>
          <cell r="L41">
            <v>31</v>
          </cell>
          <cell r="M41">
            <v>39</v>
          </cell>
          <cell r="N41">
            <v>25</v>
          </cell>
          <cell r="P41">
            <v>3</v>
          </cell>
          <cell r="Q41">
            <v>1</v>
          </cell>
          <cell r="S41">
            <v>11</v>
          </cell>
          <cell r="T41">
            <v>11</v>
          </cell>
          <cell r="U41">
            <v>12</v>
          </cell>
          <cell r="W41">
            <v>4</v>
          </cell>
          <cell r="X41">
            <v>3</v>
          </cell>
          <cell r="Z41">
            <v>4</v>
          </cell>
          <cell r="AA41">
            <v>1</v>
          </cell>
          <cell r="AB41">
            <v>1</v>
          </cell>
        </row>
        <row r="42">
          <cell r="D42">
            <v>26</v>
          </cell>
          <cell r="E42">
            <v>28</v>
          </cell>
          <cell r="F42">
            <v>14</v>
          </cell>
          <cell r="H42">
            <v>39</v>
          </cell>
          <cell r="I42">
            <v>38</v>
          </cell>
          <cell r="J42">
            <v>30</v>
          </cell>
          <cell r="L42">
            <v>33</v>
          </cell>
          <cell r="M42">
            <v>42</v>
          </cell>
          <cell r="N42">
            <v>24</v>
          </cell>
          <cell r="P42">
            <v>5</v>
          </cell>
          <cell r="Q42">
            <v>1</v>
          </cell>
          <cell r="S42">
            <v>12</v>
          </cell>
          <cell r="T42">
            <v>13</v>
          </cell>
          <cell r="U42">
            <v>14</v>
          </cell>
          <cell r="W42">
            <v>5</v>
          </cell>
          <cell r="X42">
            <v>3</v>
          </cell>
          <cell r="Z42">
            <v>8</v>
          </cell>
          <cell r="AA42">
            <v>1</v>
          </cell>
          <cell r="AB42">
            <v>1</v>
          </cell>
        </row>
        <row r="43">
          <cell r="D43">
            <v>27</v>
          </cell>
          <cell r="E43">
            <v>28</v>
          </cell>
          <cell r="F43">
            <v>15</v>
          </cell>
          <cell r="H43">
            <v>43</v>
          </cell>
          <cell r="I43">
            <v>39</v>
          </cell>
          <cell r="J43">
            <v>29</v>
          </cell>
          <cell r="L43">
            <v>32</v>
          </cell>
          <cell r="M43">
            <v>42</v>
          </cell>
          <cell r="N43">
            <v>27</v>
          </cell>
          <cell r="P43">
            <v>5</v>
          </cell>
          <cell r="Q43">
            <v>1</v>
          </cell>
          <cell r="S43">
            <v>11</v>
          </cell>
          <cell r="T43">
            <v>13</v>
          </cell>
          <cell r="U43">
            <v>14</v>
          </cell>
          <cell r="W43">
            <v>5</v>
          </cell>
          <cell r="X43">
            <v>3</v>
          </cell>
          <cell r="Z43">
            <v>8</v>
          </cell>
          <cell r="AA43">
            <v>1</v>
          </cell>
          <cell r="AB43">
            <v>1</v>
          </cell>
        </row>
        <row r="44">
          <cell r="D44">
            <v>27</v>
          </cell>
          <cell r="E44">
            <v>4</v>
          </cell>
          <cell r="F44">
            <v>11</v>
          </cell>
          <cell r="H44">
            <v>40</v>
          </cell>
          <cell r="I44">
            <v>8</v>
          </cell>
          <cell r="J44">
            <v>26</v>
          </cell>
          <cell r="L44">
            <v>32</v>
          </cell>
          <cell r="M44">
            <v>8</v>
          </cell>
          <cell r="N44">
            <v>25</v>
          </cell>
          <cell r="P44">
            <v>2</v>
          </cell>
          <cell r="Q44">
            <v>1</v>
          </cell>
          <cell r="S44">
            <v>12</v>
          </cell>
          <cell r="T44">
            <v>1</v>
          </cell>
          <cell r="U44">
            <v>13</v>
          </cell>
          <cell r="W44">
            <v>1</v>
          </cell>
          <cell r="X44">
            <v>3</v>
          </cell>
          <cell r="Z44">
            <v>1</v>
          </cell>
          <cell r="AA44">
            <v>1</v>
          </cell>
          <cell r="AB44">
            <v>1</v>
          </cell>
        </row>
        <row r="45">
          <cell r="D45">
            <v>24</v>
          </cell>
          <cell r="E45">
            <v>28</v>
          </cell>
          <cell r="F45">
            <v>15</v>
          </cell>
          <cell r="H45">
            <v>39</v>
          </cell>
          <cell r="I45">
            <v>39</v>
          </cell>
          <cell r="J45">
            <v>30</v>
          </cell>
          <cell r="L45">
            <v>30</v>
          </cell>
          <cell r="M45">
            <v>42</v>
          </cell>
          <cell r="N45">
            <v>27</v>
          </cell>
          <cell r="P45">
            <v>5</v>
          </cell>
          <cell r="Q45">
            <v>1</v>
          </cell>
          <cell r="S45">
            <v>9</v>
          </cell>
          <cell r="T45">
            <v>12</v>
          </cell>
          <cell r="U45">
            <v>14</v>
          </cell>
          <cell r="W45">
            <v>5</v>
          </cell>
          <cell r="X45">
            <v>3</v>
          </cell>
          <cell r="Z45">
            <v>7</v>
          </cell>
          <cell r="AA45">
            <v>1</v>
          </cell>
          <cell r="AB45">
            <v>1</v>
          </cell>
        </row>
        <row r="46">
          <cell r="D46">
            <v>24</v>
          </cell>
          <cell r="E46">
            <v>26</v>
          </cell>
          <cell r="F46">
            <v>12</v>
          </cell>
          <cell r="H46">
            <v>36</v>
          </cell>
          <cell r="I46">
            <v>39</v>
          </cell>
          <cell r="J46">
            <v>25</v>
          </cell>
          <cell r="L46">
            <v>29</v>
          </cell>
          <cell r="M46">
            <v>42</v>
          </cell>
          <cell r="N46">
            <v>24</v>
          </cell>
          <cell r="P46">
            <v>5</v>
          </cell>
          <cell r="Q46">
            <v>4</v>
          </cell>
          <cell r="S46">
            <v>10</v>
          </cell>
          <cell r="T46">
            <v>12</v>
          </cell>
          <cell r="U46">
            <v>13</v>
          </cell>
          <cell r="W46">
            <v>5</v>
          </cell>
          <cell r="X46">
            <v>3</v>
          </cell>
          <cell r="Z46">
            <v>7</v>
          </cell>
          <cell r="AA46">
            <v>1</v>
          </cell>
          <cell r="AB46">
            <v>1</v>
          </cell>
        </row>
        <row r="47">
          <cell r="D47">
            <v>27</v>
          </cell>
          <cell r="E47">
            <v>26</v>
          </cell>
          <cell r="F47">
            <v>15</v>
          </cell>
          <cell r="H47">
            <v>43</v>
          </cell>
          <cell r="I47">
            <v>35</v>
          </cell>
          <cell r="J47">
            <v>30</v>
          </cell>
          <cell r="L47">
            <v>33</v>
          </cell>
          <cell r="M47">
            <v>40</v>
          </cell>
          <cell r="N47">
            <v>27</v>
          </cell>
          <cell r="P47">
            <v>5</v>
          </cell>
          <cell r="Q47">
            <v>4</v>
          </cell>
          <cell r="S47">
            <v>12</v>
          </cell>
          <cell r="T47">
            <v>13</v>
          </cell>
          <cell r="U47">
            <v>14</v>
          </cell>
          <cell r="W47">
            <v>5</v>
          </cell>
          <cell r="X47">
            <v>3</v>
          </cell>
          <cell r="Z47">
            <v>8</v>
          </cell>
          <cell r="AA47">
            <v>1</v>
          </cell>
          <cell r="AB47">
            <v>1</v>
          </cell>
        </row>
        <row r="48">
          <cell r="D48">
            <v>27</v>
          </cell>
          <cell r="E48">
            <v>24</v>
          </cell>
          <cell r="F48">
            <v>13</v>
          </cell>
          <cell r="H48">
            <v>43</v>
          </cell>
          <cell r="I48">
            <v>34</v>
          </cell>
          <cell r="J48">
            <v>28</v>
          </cell>
          <cell r="L48">
            <v>33</v>
          </cell>
          <cell r="M48">
            <v>38</v>
          </cell>
          <cell r="N48">
            <v>24</v>
          </cell>
          <cell r="P48">
            <v>4</v>
          </cell>
          <cell r="Q48">
            <v>4</v>
          </cell>
          <cell r="S48">
            <v>12</v>
          </cell>
          <cell r="T48">
            <v>13</v>
          </cell>
          <cell r="U48">
            <v>14</v>
          </cell>
          <cell r="W48">
            <v>5</v>
          </cell>
          <cell r="X48">
            <v>3</v>
          </cell>
          <cell r="Z48">
            <v>8</v>
          </cell>
          <cell r="AA48">
            <v>1</v>
          </cell>
          <cell r="AB48">
            <v>0</v>
          </cell>
        </row>
        <row r="49">
          <cell r="D49">
            <v>27</v>
          </cell>
          <cell r="E49">
            <v>27</v>
          </cell>
          <cell r="F49">
            <v>15</v>
          </cell>
          <cell r="H49">
            <v>43</v>
          </cell>
          <cell r="I49">
            <v>36</v>
          </cell>
          <cell r="J49">
            <v>29</v>
          </cell>
          <cell r="L49">
            <v>33</v>
          </cell>
          <cell r="M49">
            <v>39</v>
          </cell>
          <cell r="N49">
            <v>26</v>
          </cell>
          <cell r="P49">
            <v>5</v>
          </cell>
          <cell r="Q49">
            <v>4</v>
          </cell>
          <cell r="S49">
            <v>12</v>
          </cell>
          <cell r="T49">
            <v>12</v>
          </cell>
          <cell r="U49">
            <v>14</v>
          </cell>
          <cell r="W49">
            <v>4</v>
          </cell>
          <cell r="X49">
            <v>3</v>
          </cell>
          <cell r="Z49">
            <v>7</v>
          </cell>
          <cell r="AA49">
            <v>1</v>
          </cell>
          <cell r="AB49">
            <v>0</v>
          </cell>
        </row>
        <row r="50">
          <cell r="D50">
            <v>23</v>
          </cell>
          <cell r="E50">
            <v>28</v>
          </cell>
          <cell r="F50">
            <v>12</v>
          </cell>
          <cell r="H50">
            <v>41</v>
          </cell>
          <cell r="I50">
            <v>38</v>
          </cell>
          <cell r="J50">
            <v>28</v>
          </cell>
          <cell r="L50">
            <v>29</v>
          </cell>
          <cell r="M50">
            <v>42</v>
          </cell>
          <cell r="N50">
            <v>22</v>
          </cell>
          <cell r="P50">
            <v>5</v>
          </cell>
          <cell r="Q50">
            <v>4</v>
          </cell>
          <cell r="S50">
            <v>12</v>
          </cell>
          <cell r="T50">
            <v>13</v>
          </cell>
          <cell r="U50">
            <v>13</v>
          </cell>
          <cell r="W50">
            <v>5</v>
          </cell>
          <cell r="X50">
            <v>2</v>
          </cell>
          <cell r="Z50">
            <v>8</v>
          </cell>
          <cell r="AA50">
            <v>1</v>
          </cell>
          <cell r="AB50">
            <v>0</v>
          </cell>
        </row>
        <row r="51">
          <cell r="D51">
            <v>27</v>
          </cell>
          <cell r="E51">
            <v>26</v>
          </cell>
          <cell r="F51">
            <v>12</v>
          </cell>
          <cell r="H51">
            <v>43</v>
          </cell>
          <cell r="I51">
            <v>35</v>
          </cell>
          <cell r="J51">
            <v>23</v>
          </cell>
          <cell r="L51">
            <v>33</v>
          </cell>
          <cell r="M51">
            <v>38</v>
          </cell>
          <cell r="N51">
            <v>24</v>
          </cell>
          <cell r="P51">
            <v>3</v>
          </cell>
          <cell r="Q51">
            <v>4</v>
          </cell>
          <cell r="S51">
            <v>12</v>
          </cell>
          <cell r="T51">
            <v>13</v>
          </cell>
          <cell r="U51">
            <v>10</v>
          </cell>
          <cell r="W51">
            <v>5</v>
          </cell>
          <cell r="X51">
            <v>3</v>
          </cell>
          <cell r="Z51">
            <v>7</v>
          </cell>
          <cell r="AA51">
            <v>1</v>
          </cell>
          <cell r="AB51">
            <v>1</v>
          </cell>
        </row>
        <row r="52">
          <cell r="D52">
            <v>27</v>
          </cell>
          <cell r="E52">
            <v>26</v>
          </cell>
          <cell r="F52">
            <v>13</v>
          </cell>
          <cell r="H52">
            <v>43</v>
          </cell>
          <cell r="I52">
            <v>37</v>
          </cell>
          <cell r="J52">
            <v>29</v>
          </cell>
          <cell r="L52">
            <v>33</v>
          </cell>
          <cell r="M52">
            <v>42</v>
          </cell>
          <cell r="N52">
            <v>25</v>
          </cell>
          <cell r="P52">
            <v>5</v>
          </cell>
          <cell r="Q52">
            <v>4</v>
          </cell>
          <cell r="S52">
            <v>12</v>
          </cell>
          <cell r="T52">
            <v>13</v>
          </cell>
          <cell r="U52">
            <v>14</v>
          </cell>
          <cell r="W52">
            <v>5</v>
          </cell>
          <cell r="X52">
            <v>3</v>
          </cell>
          <cell r="Z52">
            <v>8</v>
          </cell>
          <cell r="AA52">
            <v>1</v>
          </cell>
          <cell r="AB52">
            <v>1</v>
          </cell>
        </row>
        <row r="53">
          <cell r="D53">
            <v>26</v>
          </cell>
          <cell r="E53">
            <v>28</v>
          </cell>
          <cell r="F53">
            <v>14</v>
          </cell>
          <cell r="H53">
            <v>43</v>
          </cell>
          <cell r="I53">
            <v>39</v>
          </cell>
          <cell r="J53">
            <v>28</v>
          </cell>
          <cell r="L53">
            <v>33</v>
          </cell>
          <cell r="M53">
            <v>42</v>
          </cell>
          <cell r="N53">
            <v>23</v>
          </cell>
          <cell r="P53">
            <v>5</v>
          </cell>
          <cell r="Q53">
            <v>3</v>
          </cell>
          <cell r="S53">
            <v>12</v>
          </cell>
          <cell r="T53">
            <v>13</v>
          </cell>
          <cell r="U53">
            <v>13</v>
          </cell>
          <cell r="W53">
            <v>5</v>
          </cell>
          <cell r="X53">
            <v>3</v>
          </cell>
          <cell r="Z53">
            <v>8</v>
          </cell>
          <cell r="AA53">
            <v>1</v>
          </cell>
          <cell r="AB53">
            <v>1</v>
          </cell>
        </row>
        <row r="54">
          <cell r="D54">
            <v>27</v>
          </cell>
          <cell r="E54">
            <v>28</v>
          </cell>
          <cell r="F54">
            <v>13</v>
          </cell>
          <cell r="H54">
            <v>43</v>
          </cell>
          <cell r="I54">
            <v>39</v>
          </cell>
          <cell r="J54">
            <v>26</v>
          </cell>
          <cell r="L54">
            <v>32</v>
          </cell>
          <cell r="M54">
            <v>41</v>
          </cell>
          <cell r="N54">
            <v>22</v>
          </cell>
          <cell r="P54">
            <v>5</v>
          </cell>
          <cell r="Q54">
            <v>4</v>
          </cell>
          <cell r="S54">
            <v>12</v>
          </cell>
          <cell r="T54">
            <v>13</v>
          </cell>
          <cell r="U54">
            <v>14</v>
          </cell>
          <cell r="W54">
            <v>5</v>
          </cell>
          <cell r="X54">
            <v>3</v>
          </cell>
          <cell r="Z54">
            <v>8</v>
          </cell>
          <cell r="AA54">
            <v>1</v>
          </cell>
          <cell r="AB54">
            <v>1</v>
          </cell>
        </row>
        <row r="55">
          <cell r="D55">
            <v>26</v>
          </cell>
          <cell r="E55">
            <v>26</v>
          </cell>
          <cell r="F55">
            <v>10</v>
          </cell>
          <cell r="H55">
            <v>38</v>
          </cell>
          <cell r="I55">
            <v>38</v>
          </cell>
          <cell r="J55">
            <v>22</v>
          </cell>
          <cell r="L55">
            <v>32</v>
          </cell>
          <cell r="M55">
            <v>38</v>
          </cell>
          <cell r="N55">
            <v>18</v>
          </cell>
          <cell r="P55">
            <v>4</v>
          </cell>
          <cell r="Q55">
            <v>4</v>
          </cell>
          <cell r="S55">
            <v>12</v>
          </cell>
          <cell r="T55">
            <v>13</v>
          </cell>
          <cell r="U55">
            <v>13</v>
          </cell>
          <cell r="W55">
            <v>5</v>
          </cell>
          <cell r="X55">
            <v>3</v>
          </cell>
          <cell r="Z55">
            <v>7</v>
          </cell>
          <cell r="AA55">
            <v>1</v>
          </cell>
          <cell r="AB55">
            <v>1</v>
          </cell>
        </row>
        <row r="56">
          <cell r="D56">
            <v>25</v>
          </cell>
          <cell r="E56">
            <v>27</v>
          </cell>
          <cell r="F56">
            <v>14</v>
          </cell>
          <cell r="H56">
            <v>40</v>
          </cell>
          <cell r="I56">
            <v>36</v>
          </cell>
          <cell r="J56">
            <v>28</v>
          </cell>
          <cell r="L56">
            <v>33</v>
          </cell>
          <cell r="M56">
            <v>39</v>
          </cell>
          <cell r="N56">
            <v>23</v>
          </cell>
          <cell r="P56">
            <v>5</v>
          </cell>
          <cell r="Q56">
            <v>3</v>
          </cell>
          <cell r="S56">
            <v>12</v>
          </cell>
          <cell r="T56">
            <v>11</v>
          </cell>
          <cell r="U56">
            <v>12</v>
          </cell>
          <cell r="W56">
            <v>4</v>
          </cell>
          <cell r="X56">
            <v>3</v>
          </cell>
          <cell r="Z56">
            <v>8</v>
          </cell>
          <cell r="AA56">
            <v>1</v>
          </cell>
          <cell r="AB56">
            <v>1</v>
          </cell>
        </row>
        <row r="57">
          <cell r="D57">
            <v>27</v>
          </cell>
          <cell r="E57">
            <v>28</v>
          </cell>
          <cell r="F57">
            <v>14</v>
          </cell>
          <cell r="H57">
            <v>43</v>
          </cell>
          <cell r="I57">
            <v>39</v>
          </cell>
          <cell r="J57">
            <v>28</v>
          </cell>
          <cell r="L57">
            <v>32</v>
          </cell>
          <cell r="M57">
            <v>41</v>
          </cell>
          <cell r="N57">
            <v>24</v>
          </cell>
          <cell r="P57">
            <v>4</v>
          </cell>
          <cell r="Q57">
            <v>4</v>
          </cell>
          <cell r="S57">
            <v>12</v>
          </cell>
          <cell r="T57">
            <v>13</v>
          </cell>
          <cell r="U57">
            <v>14</v>
          </cell>
          <cell r="W57">
            <v>5</v>
          </cell>
          <cell r="X57">
            <v>3</v>
          </cell>
          <cell r="Z57">
            <v>8</v>
          </cell>
          <cell r="AA57">
            <v>1</v>
          </cell>
          <cell r="AB57">
            <v>1</v>
          </cell>
        </row>
        <row r="58">
          <cell r="D58">
            <v>24</v>
          </cell>
          <cell r="E58">
            <v>28</v>
          </cell>
          <cell r="F58">
            <v>13</v>
          </cell>
          <cell r="H58">
            <v>42</v>
          </cell>
          <cell r="I58">
            <v>39</v>
          </cell>
          <cell r="J58">
            <v>28</v>
          </cell>
          <cell r="L58">
            <v>29</v>
          </cell>
          <cell r="M58">
            <v>42</v>
          </cell>
          <cell r="N58">
            <v>24</v>
          </cell>
          <cell r="P58">
            <v>4</v>
          </cell>
          <cell r="Q58">
            <v>4</v>
          </cell>
          <cell r="S58">
            <v>12</v>
          </cell>
          <cell r="T58">
            <v>13</v>
          </cell>
          <cell r="U58">
            <v>13</v>
          </cell>
          <cell r="W58">
            <v>5</v>
          </cell>
          <cell r="X58">
            <v>3</v>
          </cell>
          <cell r="Z58">
            <v>8</v>
          </cell>
          <cell r="AA58">
            <v>1</v>
          </cell>
          <cell r="AB58">
            <v>0</v>
          </cell>
        </row>
        <row r="59">
          <cell r="D59">
            <v>24</v>
          </cell>
          <cell r="E59">
            <v>7</v>
          </cell>
          <cell r="F59">
            <v>13</v>
          </cell>
          <cell r="H59">
            <v>41</v>
          </cell>
          <cell r="I59">
            <v>10</v>
          </cell>
          <cell r="J59">
            <v>22</v>
          </cell>
          <cell r="L59">
            <v>31</v>
          </cell>
          <cell r="M59">
            <v>12</v>
          </cell>
          <cell r="N59">
            <v>26</v>
          </cell>
          <cell r="P59">
            <v>2</v>
          </cell>
          <cell r="Q59">
            <v>3</v>
          </cell>
          <cell r="S59">
            <v>12</v>
          </cell>
          <cell r="T59">
            <v>8</v>
          </cell>
          <cell r="U59">
            <v>12</v>
          </cell>
          <cell r="W59">
            <v>4</v>
          </cell>
          <cell r="X59">
            <v>3</v>
          </cell>
          <cell r="Z59">
            <v>2</v>
          </cell>
          <cell r="AA59">
            <v>1</v>
          </cell>
          <cell r="AB59">
            <v>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topLeftCell="A5" workbookViewId="0">
      <selection activeCell="G21" sqref="G21:G35"/>
    </sheetView>
  </sheetViews>
  <sheetFormatPr defaultColWidth="9" defaultRowHeight="15"/>
  <cols>
    <col min="1" max="1" width="3.85546875" customWidth="1"/>
    <col min="2" max="2" width="35" customWidth="1"/>
    <col min="3" max="3" width="9.28515625" customWidth="1"/>
    <col min="4" max="4" width="7.85546875" customWidth="1"/>
    <col min="5" max="5" width="8.85546875" customWidth="1"/>
    <col min="6" max="6" width="6.140625" customWidth="1"/>
    <col min="7" max="7" width="9.85546875" customWidth="1"/>
    <col min="8" max="8" width="7" customWidth="1"/>
    <col min="9" max="9" width="9.140625" customWidth="1"/>
    <col min="10" max="10" width="6.28515625" customWidth="1"/>
    <col min="11" max="11" width="9" customWidth="1"/>
    <col min="12" max="12" width="6.28515625" customWidth="1"/>
    <col min="13" max="13" width="9.28515625" customWidth="1"/>
    <col min="14" max="14" width="6.28515625" customWidth="1"/>
    <col min="15" max="15" width="9.28515625" customWidth="1"/>
    <col min="16" max="16" width="5.7109375" customWidth="1"/>
    <col min="17" max="17" width="9" customWidth="1"/>
    <col min="18" max="18" width="4.85546875" customWidth="1"/>
  </cols>
  <sheetData>
    <row r="1" spans="1:18" ht="19.5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20.25" customHeight="1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ht="24" customHeight="1">
      <c r="A3" s="70" t="s">
        <v>2</v>
      </c>
      <c r="B3" s="71" t="s">
        <v>3</v>
      </c>
      <c r="C3" s="63" t="s">
        <v>4</v>
      </c>
      <c r="D3" s="63"/>
      <c r="E3" s="64" t="s">
        <v>5</v>
      </c>
      <c r="F3" s="65"/>
      <c r="G3" s="65"/>
      <c r="H3" s="66"/>
      <c r="I3" s="63" t="s">
        <v>6</v>
      </c>
      <c r="J3" s="63"/>
      <c r="K3" s="63"/>
      <c r="L3" s="63"/>
      <c r="M3" s="67" t="s">
        <v>7</v>
      </c>
      <c r="N3" s="67"/>
      <c r="O3" s="67"/>
      <c r="P3" s="67"/>
      <c r="Q3" s="68" t="s">
        <v>8</v>
      </c>
      <c r="R3" s="68"/>
    </row>
    <row r="4" spans="1:18" ht="52.5" customHeight="1">
      <c r="A4" s="70"/>
      <c r="B4" s="71"/>
      <c r="C4" s="68" t="s">
        <v>9</v>
      </c>
      <c r="D4" s="68"/>
      <c r="E4" s="69" t="s">
        <v>10</v>
      </c>
      <c r="F4" s="69"/>
      <c r="G4" s="69" t="s">
        <v>11</v>
      </c>
      <c r="H4" s="69"/>
      <c r="I4" s="68" t="s">
        <v>12</v>
      </c>
      <c r="J4" s="68"/>
      <c r="K4" s="72" t="s">
        <v>13</v>
      </c>
      <c r="L4" s="72"/>
      <c r="M4" s="69" t="s">
        <v>14</v>
      </c>
      <c r="N4" s="69"/>
      <c r="O4" s="69" t="s">
        <v>15</v>
      </c>
      <c r="P4" s="69"/>
      <c r="Q4" s="69" t="s">
        <v>16</v>
      </c>
      <c r="R4" s="69"/>
    </row>
    <row r="5" spans="1:18" ht="25.5" customHeight="1">
      <c r="A5" s="70"/>
      <c r="B5" s="71"/>
      <c r="C5" s="3" t="s">
        <v>17</v>
      </c>
      <c r="D5" s="5" t="s">
        <v>18</v>
      </c>
      <c r="E5" s="16" t="s">
        <v>19</v>
      </c>
      <c r="F5" s="6" t="s">
        <v>18</v>
      </c>
      <c r="G5" s="16" t="s">
        <v>19</v>
      </c>
      <c r="H5" s="6" t="s">
        <v>18</v>
      </c>
      <c r="I5" s="16" t="s">
        <v>17</v>
      </c>
      <c r="J5" s="6" t="s">
        <v>18</v>
      </c>
      <c r="K5" s="16" t="s">
        <v>17</v>
      </c>
      <c r="L5" s="6" t="s">
        <v>18</v>
      </c>
      <c r="M5" s="16" t="s">
        <v>17</v>
      </c>
      <c r="N5" s="8" t="s">
        <v>18</v>
      </c>
      <c r="O5" s="16" t="s">
        <v>17</v>
      </c>
      <c r="P5" s="8" t="s">
        <v>18</v>
      </c>
      <c r="Q5" s="16" t="s">
        <v>17</v>
      </c>
      <c r="R5" s="8" t="s">
        <v>18</v>
      </c>
    </row>
    <row r="6" spans="1:18" ht="15.75" customHeight="1">
      <c r="A6" s="8">
        <v>1</v>
      </c>
      <c r="B6" s="1" t="s">
        <v>20</v>
      </c>
      <c r="C6" s="7">
        <f>SUM([1]Sheet1!D1:F1)</f>
        <v>52</v>
      </c>
      <c r="D6" s="11">
        <f t="shared" ref="D6:D64" si="0">C6/70*100</f>
        <v>74.285714285714306</v>
      </c>
      <c r="E6" s="7">
        <f>SUM([1]Sheet1!H1:J1)</f>
        <v>81</v>
      </c>
      <c r="F6" s="11">
        <f t="shared" ref="F6:F64" si="1">E6/113*100</f>
        <v>71.681415929203496</v>
      </c>
      <c r="G6" s="11"/>
      <c r="H6" s="11"/>
      <c r="I6" s="7">
        <f>SUM([1]Sheet1!L1:N1)</f>
        <v>71</v>
      </c>
      <c r="J6" s="11">
        <f t="shared" ref="J6:J64" si="2">I6/102*100</f>
        <v>69.607843137254903</v>
      </c>
      <c r="K6" s="7">
        <f>SUM([1]Sheet1!P1:Q1)</f>
        <v>4</v>
      </c>
      <c r="L6" s="11">
        <f t="shared" ref="L6:L35" si="3">K6/7*100</f>
        <v>57.142857142857103</v>
      </c>
      <c r="M6" s="7">
        <f>SUM([1]Sheet1!S1:U1)</f>
        <v>33</v>
      </c>
      <c r="N6" s="11">
        <f t="shared" ref="N6:N64" si="4">M6/39*100</f>
        <v>84.615384615384599</v>
      </c>
      <c r="O6" s="7">
        <f>SUM([1]Sheet1!W1:X1)</f>
        <v>13</v>
      </c>
      <c r="P6" s="7">
        <f t="shared" ref="P6:P20" si="5">O6/14*100</f>
        <v>92.857142857142904</v>
      </c>
      <c r="Q6" s="7">
        <f>SUM([1]Sheet1!Z1:AB1)</f>
        <v>5</v>
      </c>
      <c r="R6" s="7">
        <f t="shared" ref="R6:R64" si="6">Q6/10*100</f>
        <v>50</v>
      </c>
    </row>
    <row r="7" spans="1:18" ht="15.75" customHeight="1">
      <c r="A7" s="8">
        <v>2</v>
      </c>
      <c r="B7" s="1" t="s">
        <v>21</v>
      </c>
      <c r="C7" s="7">
        <f>SUM([1]Sheet1!D2:F2)</f>
        <v>69</v>
      </c>
      <c r="D7" s="11">
        <f t="shared" si="0"/>
        <v>98.571428571428598</v>
      </c>
      <c r="E7" s="7">
        <f>SUM([1]Sheet1!H2:J2)</f>
        <v>110</v>
      </c>
      <c r="F7" s="11">
        <f t="shared" si="1"/>
        <v>97.345132743362797</v>
      </c>
      <c r="G7" s="11"/>
      <c r="H7" s="11"/>
      <c r="I7" s="7">
        <f>SUM([1]Sheet1!L2:N2)</f>
        <v>98</v>
      </c>
      <c r="J7" s="11">
        <f t="shared" si="2"/>
        <v>96.078431372549005</v>
      </c>
      <c r="K7" s="7">
        <f>SUM([1]Sheet1!P2:Q2)</f>
        <v>7</v>
      </c>
      <c r="L7" s="11">
        <f t="shared" si="3"/>
        <v>100</v>
      </c>
      <c r="M7" s="7">
        <f>SUM([1]Sheet1!S2:U2)</f>
        <v>39</v>
      </c>
      <c r="N7" s="11">
        <f t="shared" si="4"/>
        <v>100</v>
      </c>
      <c r="O7" s="7">
        <f>SUM([1]Sheet1!W2:X2)</f>
        <v>14</v>
      </c>
      <c r="P7" s="7">
        <f t="shared" si="5"/>
        <v>100</v>
      </c>
      <c r="Q7" s="7">
        <f>SUM([1]Sheet1!Z2:AB2)</f>
        <v>10</v>
      </c>
      <c r="R7" s="7">
        <f t="shared" si="6"/>
        <v>100</v>
      </c>
    </row>
    <row r="8" spans="1:18" ht="15.75" customHeight="1">
      <c r="A8" s="8">
        <v>3</v>
      </c>
      <c r="B8" s="1" t="s">
        <v>22</v>
      </c>
      <c r="C8" s="7">
        <f>SUM([1]Sheet1!D3:F3)</f>
        <v>68</v>
      </c>
      <c r="D8" s="11">
        <f t="shared" si="0"/>
        <v>97.142857142857096</v>
      </c>
      <c r="E8" s="7">
        <f>SUM([1]Sheet1!H3:J3)</f>
        <v>109</v>
      </c>
      <c r="F8" s="11">
        <f t="shared" si="1"/>
        <v>96.460176991150405</v>
      </c>
      <c r="G8" s="11"/>
      <c r="H8" s="11"/>
      <c r="I8" s="7">
        <f>SUM([1]Sheet1!L3:N3)</f>
        <v>99</v>
      </c>
      <c r="J8" s="11">
        <f t="shared" si="2"/>
        <v>97.058823529411796</v>
      </c>
      <c r="K8" s="7">
        <f>SUM([1]Sheet1!P3:Q3)</f>
        <v>7</v>
      </c>
      <c r="L8" s="11">
        <f t="shared" si="3"/>
        <v>100</v>
      </c>
      <c r="M8" s="7">
        <f>SUM([1]Sheet1!S3:U3)</f>
        <v>39</v>
      </c>
      <c r="N8" s="11">
        <f t="shared" si="4"/>
        <v>100</v>
      </c>
      <c r="O8" s="7">
        <f>SUM([1]Sheet1!W3:X3)</f>
        <v>14</v>
      </c>
      <c r="P8" s="7">
        <f t="shared" si="5"/>
        <v>100</v>
      </c>
      <c r="Q8" s="7">
        <f>SUM([1]Sheet1!Z3:AB3)</f>
        <v>9</v>
      </c>
      <c r="R8" s="7">
        <f t="shared" si="6"/>
        <v>90</v>
      </c>
    </row>
    <row r="9" spans="1:18" ht="15.75" customHeight="1">
      <c r="A9" s="8">
        <v>4</v>
      </c>
      <c r="B9" s="1" t="s">
        <v>23</v>
      </c>
      <c r="C9" s="7">
        <f>SUM([1]Sheet1!D4:F4)</f>
        <v>68</v>
      </c>
      <c r="D9" s="11">
        <f t="shared" si="0"/>
        <v>97.142857142857096</v>
      </c>
      <c r="E9" s="7">
        <f>SUM([1]Sheet1!H4:J4)</f>
        <v>110</v>
      </c>
      <c r="F9" s="11">
        <f t="shared" si="1"/>
        <v>97.345132743362797</v>
      </c>
      <c r="G9" s="11"/>
      <c r="H9" s="11"/>
      <c r="I9" s="7">
        <f>SUM([1]Sheet1!L4:N4)</f>
        <v>96</v>
      </c>
      <c r="J9" s="11">
        <f t="shared" si="2"/>
        <v>94.117647058823493</v>
      </c>
      <c r="K9" s="7">
        <f>SUM([1]Sheet1!P4:Q4)</f>
        <v>7</v>
      </c>
      <c r="L9" s="11">
        <f t="shared" si="3"/>
        <v>100</v>
      </c>
      <c r="M9" s="7">
        <f>SUM([1]Sheet1!S4:U4)</f>
        <v>38</v>
      </c>
      <c r="N9" s="11">
        <f t="shared" si="4"/>
        <v>97.435897435897402</v>
      </c>
      <c r="O9" s="7">
        <f>SUM([1]Sheet1!W4:X4)</f>
        <v>14</v>
      </c>
      <c r="P9" s="7">
        <f t="shared" si="5"/>
        <v>100</v>
      </c>
      <c r="Q9" s="7">
        <f>SUM([1]Sheet1!Z4:AB4)</f>
        <v>10</v>
      </c>
      <c r="R9" s="7">
        <f t="shared" si="6"/>
        <v>100</v>
      </c>
    </row>
    <row r="10" spans="1:18" ht="15.75" customHeight="1">
      <c r="A10" s="8">
        <v>5</v>
      </c>
      <c r="B10" s="1" t="s">
        <v>24</v>
      </c>
      <c r="C10" s="7">
        <f>SUM([1]Sheet1!D5:F5)</f>
        <v>65</v>
      </c>
      <c r="D10" s="11">
        <f t="shared" si="0"/>
        <v>92.857142857142904</v>
      </c>
      <c r="E10" s="7">
        <f>SUM([1]Sheet1!H5:J5)</f>
        <v>108</v>
      </c>
      <c r="F10" s="11">
        <f t="shared" si="1"/>
        <v>95.575221238938099</v>
      </c>
      <c r="G10" s="11"/>
      <c r="H10" s="11"/>
      <c r="I10" s="7">
        <f>SUM([1]Sheet1!L5:N5)</f>
        <v>95</v>
      </c>
      <c r="J10" s="11">
        <f t="shared" si="2"/>
        <v>93.137254901960802</v>
      </c>
      <c r="K10" s="7">
        <f>SUM([1]Sheet1!P5:Q5)</f>
        <v>7</v>
      </c>
      <c r="L10" s="11">
        <f t="shared" si="3"/>
        <v>100</v>
      </c>
      <c r="M10" s="7">
        <f>SUM([1]Sheet1!S5:U5)</f>
        <v>39</v>
      </c>
      <c r="N10" s="11">
        <f t="shared" si="4"/>
        <v>100</v>
      </c>
      <c r="O10" s="7">
        <f>SUM([1]Sheet1!W5:X5)</f>
        <v>14</v>
      </c>
      <c r="P10" s="7">
        <f t="shared" si="5"/>
        <v>100</v>
      </c>
      <c r="Q10" s="7">
        <f>SUM([1]Sheet1!Z5:AB5)</f>
        <v>10</v>
      </c>
      <c r="R10" s="7">
        <f t="shared" si="6"/>
        <v>100</v>
      </c>
    </row>
    <row r="11" spans="1:18" ht="15.75" customHeight="1">
      <c r="A11" s="8">
        <v>6</v>
      </c>
      <c r="B11" s="1" t="s">
        <v>25</v>
      </c>
      <c r="C11" s="7">
        <f>SUM([1]Sheet1!D6:F6)</f>
        <v>63</v>
      </c>
      <c r="D11" s="11">
        <f t="shared" si="0"/>
        <v>90</v>
      </c>
      <c r="E11" s="7">
        <f>SUM([1]Sheet1!H6:J6)</f>
        <v>101</v>
      </c>
      <c r="F11" s="11">
        <f t="shared" si="1"/>
        <v>89.3805309734513</v>
      </c>
      <c r="G11" s="11"/>
      <c r="H11" s="11"/>
      <c r="I11" s="7">
        <f>SUM([1]Sheet1!L6:N6)</f>
        <v>89</v>
      </c>
      <c r="J11" s="11">
        <f t="shared" si="2"/>
        <v>87.254901960784295</v>
      </c>
      <c r="K11" s="7">
        <f>SUM([1]Sheet1!P6:Q6)</f>
        <v>7</v>
      </c>
      <c r="L11" s="11">
        <f t="shared" si="3"/>
        <v>100</v>
      </c>
      <c r="M11" s="7">
        <f>SUM([1]Sheet1!S6:U6)</f>
        <v>38</v>
      </c>
      <c r="N11" s="11">
        <f t="shared" si="4"/>
        <v>97.435897435897402</v>
      </c>
      <c r="O11" s="7">
        <f>SUM([1]Sheet1!W6:X6)</f>
        <v>14</v>
      </c>
      <c r="P11" s="7">
        <f t="shared" si="5"/>
        <v>100</v>
      </c>
      <c r="Q11" s="7">
        <f>SUM([1]Sheet1!Z6:AB6)</f>
        <v>10</v>
      </c>
      <c r="R11" s="7">
        <f t="shared" si="6"/>
        <v>100</v>
      </c>
    </row>
    <row r="12" spans="1:18" ht="15.75" customHeight="1">
      <c r="A12" s="8">
        <v>7</v>
      </c>
      <c r="B12" s="1" t="s">
        <v>26</v>
      </c>
      <c r="C12" s="7">
        <f>SUM([1]Sheet1!D7:F7)</f>
        <v>65</v>
      </c>
      <c r="D12" s="11">
        <f t="shared" si="0"/>
        <v>92.857142857142904</v>
      </c>
      <c r="E12" s="7">
        <f>SUM([1]Sheet1!H7:J7)</f>
        <v>105</v>
      </c>
      <c r="F12" s="11">
        <f t="shared" si="1"/>
        <v>92.920353982300895</v>
      </c>
      <c r="G12" s="11"/>
      <c r="H12" s="11"/>
      <c r="I12" s="7">
        <f>SUM([1]Sheet1!L7:N7)</f>
        <v>95</v>
      </c>
      <c r="J12" s="11">
        <f t="shared" si="2"/>
        <v>93.137254901960802</v>
      </c>
      <c r="K12" s="7">
        <f>SUM([1]Sheet1!P7:Q7)</f>
        <v>6</v>
      </c>
      <c r="L12" s="11">
        <f t="shared" si="3"/>
        <v>85.714285714285694</v>
      </c>
      <c r="M12" s="7">
        <f>SUM([1]Sheet1!S7:U7)</f>
        <v>39</v>
      </c>
      <c r="N12" s="11">
        <f t="shared" si="4"/>
        <v>100</v>
      </c>
      <c r="O12" s="7">
        <f>SUM([1]Sheet1!W7:X7)</f>
        <v>14</v>
      </c>
      <c r="P12" s="7">
        <f t="shared" si="5"/>
        <v>100</v>
      </c>
      <c r="Q12" s="7">
        <f>SUM([1]Sheet1!Z7:AB7)</f>
        <v>10</v>
      </c>
      <c r="R12" s="7">
        <f t="shared" si="6"/>
        <v>100</v>
      </c>
    </row>
    <row r="13" spans="1:18" ht="15.75" customHeight="1">
      <c r="A13" s="8">
        <v>8</v>
      </c>
      <c r="B13" s="1" t="s">
        <v>27</v>
      </c>
      <c r="C13" s="7">
        <f>SUM([1]Sheet1!D8:F8)</f>
        <v>67</v>
      </c>
      <c r="D13" s="11">
        <f t="shared" si="0"/>
        <v>95.714285714285694</v>
      </c>
      <c r="E13" s="7">
        <f>SUM([1]Sheet1!H8:J8)</f>
        <v>112</v>
      </c>
      <c r="F13" s="11">
        <f t="shared" si="1"/>
        <v>99.115044247787594</v>
      </c>
      <c r="G13" s="11"/>
      <c r="H13" s="11"/>
      <c r="I13" s="7">
        <f>SUM([1]Sheet1!L8:N8)</f>
        <v>102</v>
      </c>
      <c r="J13" s="11">
        <f t="shared" si="2"/>
        <v>100</v>
      </c>
      <c r="K13" s="7">
        <f>SUM([1]Sheet1!P8:Q8)</f>
        <v>5</v>
      </c>
      <c r="L13" s="11">
        <f t="shared" si="3"/>
        <v>71.428571428571402</v>
      </c>
      <c r="M13" s="7">
        <f>SUM([1]Sheet1!S8:U8)</f>
        <v>39</v>
      </c>
      <c r="N13" s="11">
        <f t="shared" si="4"/>
        <v>100</v>
      </c>
      <c r="O13" s="7">
        <f>SUM([1]Sheet1!W8:X8)</f>
        <v>14</v>
      </c>
      <c r="P13" s="7">
        <f t="shared" si="5"/>
        <v>100</v>
      </c>
      <c r="Q13" s="7">
        <f>SUM([1]Sheet1!Z8:AB8)</f>
        <v>10</v>
      </c>
      <c r="R13" s="7">
        <f t="shared" si="6"/>
        <v>100</v>
      </c>
    </row>
    <row r="14" spans="1:18" ht="15.75" customHeight="1">
      <c r="A14" s="8">
        <v>9</v>
      </c>
      <c r="B14" s="1" t="s">
        <v>28</v>
      </c>
      <c r="C14" s="7">
        <f>SUM([1]Sheet1!D9:F9)</f>
        <v>39</v>
      </c>
      <c r="D14" s="11">
        <f t="shared" si="0"/>
        <v>55.714285714285701</v>
      </c>
      <c r="E14" s="7">
        <f>SUM([1]Sheet1!H9:J9)</f>
        <v>60</v>
      </c>
      <c r="F14" s="11">
        <f t="shared" si="1"/>
        <v>53.097345132743399</v>
      </c>
      <c r="G14" s="11"/>
      <c r="H14" s="11"/>
      <c r="I14" s="7">
        <f>SUM([1]Sheet1!L9:N9)</f>
        <v>57</v>
      </c>
      <c r="J14" s="11">
        <f t="shared" si="2"/>
        <v>55.882352941176499</v>
      </c>
      <c r="K14" s="7">
        <f>SUM([1]Sheet1!P9:Q9)</f>
        <v>4</v>
      </c>
      <c r="L14" s="11">
        <f t="shared" si="3"/>
        <v>57.142857142857103</v>
      </c>
      <c r="M14" s="7">
        <f>SUM([1]Sheet1!S9:U9)</f>
        <v>22</v>
      </c>
      <c r="N14" s="11">
        <f t="shared" si="4"/>
        <v>56.410256410256402</v>
      </c>
      <c r="O14" s="7">
        <f>SUM([1]Sheet1!W9:X9)</f>
        <v>9</v>
      </c>
      <c r="P14" s="7">
        <f t="shared" si="5"/>
        <v>64.285714285714306</v>
      </c>
      <c r="Q14" s="7">
        <f>SUM([1]Sheet1!Z9:AB9)</f>
        <v>2</v>
      </c>
      <c r="R14" s="7">
        <f t="shared" si="6"/>
        <v>20</v>
      </c>
    </row>
    <row r="15" spans="1:18" ht="15.75" customHeight="1">
      <c r="A15" s="8">
        <v>10</v>
      </c>
      <c r="B15" s="1" t="s">
        <v>29</v>
      </c>
      <c r="C15" s="7">
        <f>SUM([1]Sheet1!D10:F10)</f>
        <v>42</v>
      </c>
      <c r="D15" s="11">
        <f t="shared" si="0"/>
        <v>60</v>
      </c>
      <c r="E15" s="7">
        <f>SUM([1]Sheet1!H10:J10)</f>
        <v>67</v>
      </c>
      <c r="F15" s="11">
        <f t="shared" si="1"/>
        <v>59.292035398230098</v>
      </c>
      <c r="G15" s="11"/>
      <c r="H15" s="11"/>
      <c r="I15" s="7">
        <f>SUM([1]Sheet1!L10:N10)</f>
        <v>49</v>
      </c>
      <c r="J15" s="11">
        <f t="shared" si="2"/>
        <v>48.039215686274503</v>
      </c>
      <c r="K15" s="7">
        <f>SUM([1]Sheet1!P10:Q10)</f>
        <v>4</v>
      </c>
      <c r="L15" s="11">
        <f t="shared" si="3"/>
        <v>57.142857142857103</v>
      </c>
      <c r="M15" s="7">
        <f>SUM([1]Sheet1!S10:U10)</f>
        <v>23</v>
      </c>
      <c r="N15" s="11">
        <f t="shared" si="4"/>
        <v>58.974358974358999</v>
      </c>
      <c r="O15" s="7">
        <f>SUM([1]Sheet1!W10:X10)</f>
        <v>9</v>
      </c>
      <c r="P15" s="7">
        <f t="shared" si="5"/>
        <v>64.285714285714306</v>
      </c>
      <c r="Q15" s="7">
        <f>SUM([1]Sheet1!Z10:AB10)</f>
        <v>3</v>
      </c>
      <c r="R15" s="7">
        <f t="shared" si="6"/>
        <v>30</v>
      </c>
    </row>
    <row r="16" spans="1:18" ht="15.75" customHeight="1">
      <c r="A16" s="8">
        <v>11</v>
      </c>
      <c r="B16" s="1" t="s">
        <v>30</v>
      </c>
      <c r="C16" s="7">
        <f>SUM([1]Sheet1!D11:F11)</f>
        <v>67</v>
      </c>
      <c r="D16" s="11">
        <f t="shared" si="0"/>
        <v>95.714285714285694</v>
      </c>
      <c r="E16" s="7">
        <f>SUM([1]Sheet1!H11:J11)</f>
        <v>107</v>
      </c>
      <c r="F16" s="11">
        <f t="shared" si="1"/>
        <v>94.690265486725707</v>
      </c>
      <c r="G16" s="11"/>
      <c r="H16" s="11"/>
      <c r="I16" s="7">
        <f>SUM([1]Sheet1!L11:N11)</f>
        <v>99</v>
      </c>
      <c r="J16" s="11">
        <f t="shared" si="2"/>
        <v>97.058823529411796</v>
      </c>
      <c r="K16" s="7">
        <f>SUM([1]Sheet1!P11:Q11)</f>
        <v>7</v>
      </c>
      <c r="L16" s="11">
        <f t="shared" si="3"/>
        <v>100</v>
      </c>
      <c r="M16" s="7">
        <f>SUM([1]Sheet1!S11:U11)</f>
        <v>38</v>
      </c>
      <c r="N16" s="11">
        <f t="shared" si="4"/>
        <v>97.435897435897402</v>
      </c>
      <c r="O16" s="7">
        <f>SUM([1]Sheet1!W11:X11)</f>
        <v>14</v>
      </c>
      <c r="P16" s="7">
        <f t="shared" si="5"/>
        <v>100</v>
      </c>
      <c r="Q16" s="7">
        <f>SUM([1]Sheet1!Z11:AB11)</f>
        <v>8</v>
      </c>
      <c r="R16" s="7">
        <f t="shared" si="6"/>
        <v>80</v>
      </c>
    </row>
    <row r="17" spans="1:18">
      <c r="A17" s="8">
        <v>12</v>
      </c>
      <c r="B17" s="1" t="s">
        <v>31</v>
      </c>
      <c r="C17" s="7">
        <f>SUM([1]Sheet1!D12:F12)</f>
        <v>65</v>
      </c>
      <c r="D17" s="11">
        <f t="shared" si="0"/>
        <v>92.857142857142904</v>
      </c>
      <c r="E17" s="7">
        <f>SUM([1]Sheet1!H12:J12)</f>
        <v>102</v>
      </c>
      <c r="F17" s="11">
        <f t="shared" si="1"/>
        <v>90.265486725663706</v>
      </c>
      <c r="G17" s="11"/>
      <c r="H17" s="11"/>
      <c r="I17" s="7">
        <f>SUM([1]Sheet1!L12:N12)</f>
        <v>85</v>
      </c>
      <c r="J17" s="11">
        <f t="shared" si="2"/>
        <v>83.3333333333333</v>
      </c>
      <c r="K17" s="7">
        <f>SUM([1]Sheet1!P12:Q12)</f>
        <v>6</v>
      </c>
      <c r="L17" s="11">
        <f t="shared" si="3"/>
        <v>85.714285714285694</v>
      </c>
      <c r="M17" s="7">
        <f>SUM([1]Sheet1!S12:U12)</f>
        <v>37</v>
      </c>
      <c r="N17" s="11">
        <f t="shared" si="4"/>
        <v>94.871794871794904</v>
      </c>
      <c r="O17" s="7">
        <f>SUM([1]Sheet1!W12:X12)</f>
        <v>14</v>
      </c>
      <c r="P17" s="7">
        <f t="shared" si="5"/>
        <v>100</v>
      </c>
      <c r="Q17" s="7">
        <f>SUM([1]Sheet1!Z12:AB12)</f>
        <v>10</v>
      </c>
      <c r="R17" s="7">
        <f t="shared" si="6"/>
        <v>100</v>
      </c>
    </row>
    <row r="18" spans="1:18">
      <c r="A18" s="8">
        <v>13</v>
      </c>
      <c r="B18" s="1" t="s">
        <v>32</v>
      </c>
      <c r="C18" s="7">
        <f>SUM([1]Sheet1!D13:F13)</f>
        <v>66</v>
      </c>
      <c r="D18" s="11">
        <f t="shared" si="0"/>
        <v>94.285714285714306</v>
      </c>
      <c r="E18" s="7">
        <f>SUM([1]Sheet1!H13:J13)</f>
        <v>101</v>
      </c>
      <c r="F18" s="11">
        <f t="shared" si="1"/>
        <v>89.3805309734513</v>
      </c>
      <c r="G18" s="11"/>
      <c r="H18" s="11"/>
      <c r="I18" s="7">
        <f>SUM([1]Sheet1!L13:N13)</f>
        <v>86</v>
      </c>
      <c r="J18" s="11">
        <f t="shared" si="2"/>
        <v>84.313725490196106</v>
      </c>
      <c r="K18" s="7">
        <f>SUM([1]Sheet1!P13:Q13)</f>
        <v>6</v>
      </c>
      <c r="L18" s="11">
        <f t="shared" si="3"/>
        <v>85.714285714285694</v>
      </c>
      <c r="M18" s="7">
        <f>SUM([1]Sheet1!S13:U13)</f>
        <v>36</v>
      </c>
      <c r="N18" s="11">
        <f t="shared" si="4"/>
        <v>92.307692307692307</v>
      </c>
      <c r="O18" s="7">
        <f>SUM([1]Sheet1!W13:X13)</f>
        <v>14</v>
      </c>
      <c r="P18" s="7">
        <f t="shared" si="5"/>
        <v>100</v>
      </c>
      <c r="Q18" s="7">
        <f>SUM([1]Sheet1!Z13:AB13)</f>
        <v>10</v>
      </c>
      <c r="R18" s="7">
        <f t="shared" si="6"/>
        <v>100</v>
      </c>
    </row>
    <row r="19" spans="1:18">
      <c r="A19" s="8">
        <v>14</v>
      </c>
      <c r="B19" s="1" t="s">
        <v>33</v>
      </c>
      <c r="C19" s="7">
        <f>SUM([1]Sheet1!D14:F14)</f>
        <v>69</v>
      </c>
      <c r="D19" s="11">
        <f t="shared" si="0"/>
        <v>98.571428571428598</v>
      </c>
      <c r="E19" s="7">
        <f>SUM([1]Sheet1!H14:J14)</f>
        <v>107</v>
      </c>
      <c r="F19" s="11">
        <f t="shared" si="1"/>
        <v>94.690265486725707</v>
      </c>
      <c r="G19" s="11"/>
      <c r="H19" s="11"/>
      <c r="I19" s="7">
        <f>SUM([1]Sheet1!L14:N14)</f>
        <v>94</v>
      </c>
      <c r="J19" s="11">
        <f t="shared" si="2"/>
        <v>92.156862745097996</v>
      </c>
      <c r="K19" s="7">
        <f>SUM([1]Sheet1!P14:Q14)</f>
        <v>7</v>
      </c>
      <c r="L19" s="11">
        <f t="shared" si="3"/>
        <v>100</v>
      </c>
      <c r="M19" s="7">
        <f>SUM([1]Sheet1!S14:U14)</f>
        <v>38</v>
      </c>
      <c r="N19" s="11">
        <f t="shared" si="4"/>
        <v>97.435897435897402</v>
      </c>
      <c r="O19" s="7">
        <f>SUM([1]Sheet1!W14:X14)</f>
        <v>14</v>
      </c>
      <c r="P19" s="7">
        <f t="shared" si="5"/>
        <v>100</v>
      </c>
      <c r="Q19" s="7">
        <f>SUM([1]Sheet1!Z14:AB14)</f>
        <v>8</v>
      </c>
      <c r="R19" s="7">
        <f t="shared" si="6"/>
        <v>80</v>
      </c>
    </row>
    <row r="20" spans="1:18">
      <c r="A20" s="8">
        <v>15</v>
      </c>
      <c r="B20" s="1" t="s">
        <v>34</v>
      </c>
      <c r="C20" s="7">
        <f>SUM([1]Sheet1!D15:F15)</f>
        <v>64</v>
      </c>
      <c r="D20" s="11">
        <f t="shared" si="0"/>
        <v>91.428571428571402</v>
      </c>
      <c r="E20" s="7">
        <f>SUM([1]Sheet1!H15:J15)</f>
        <v>106</v>
      </c>
      <c r="F20" s="11">
        <f t="shared" si="1"/>
        <v>93.805309734513301</v>
      </c>
      <c r="G20" s="11"/>
      <c r="H20" s="11"/>
      <c r="I20" s="7">
        <f>SUM([1]Sheet1!L15:N15)</f>
        <v>93</v>
      </c>
      <c r="J20" s="11">
        <f t="shared" si="2"/>
        <v>91.176470588235304</v>
      </c>
      <c r="K20" s="7">
        <f>SUM([1]Sheet1!P15:Q15)</f>
        <v>7</v>
      </c>
      <c r="L20" s="11">
        <f t="shared" si="3"/>
        <v>100</v>
      </c>
      <c r="M20" s="7">
        <f>SUM([1]Sheet1!S15:U15)</f>
        <v>37</v>
      </c>
      <c r="N20" s="11">
        <f t="shared" si="4"/>
        <v>94.871794871794904</v>
      </c>
      <c r="O20" s="7">
        <f>SUM([1]Sheet1!W15:X15)</f>
        <v>13</v>
      </c>
      <c r="P20" s="7">
        <f t="shared" si="5"/>
        <v>92.857142857142904</v>
      </c>
      <c r="Q20" s="7">
        <f>SUM([1]Sheet1!Z15:AB15)</f>
        <v>7</v>
      </c>
      <c r="R20" s="7">
        <f t="shared" si="6"/>
        <v>70</v>
      </c>
    </row>
    <row r="21" spans="1:18">
      <c r="A21" s="8">
        <v>16</v>
      </c>
      <c r="B21" s="1" t="s">
        <v>35</v>
      </c>
      <c r="C21" s="7">
        <f>SUM([1]Sheet1!D16:F16)</f>
        <v>58</v>
      </c>
      <c r="D21" s="11">
        <f t="shared" si="0"/>
        <v>82.857142857142904</v>
      </c>
      <c r="E21" s="7">
        <f>SUM([1]Sheet1!H16:J16)</f>
        <v>90</v>
      </c>
      <c r="F21" s="11">
        <f t="shared" si="1"/>
        <v>79.646017699115006</v>
      </c>
      <c r="H21" s="11">
        <f>CALCULATION!AI1/8*100</f>
        <v>100</v>
      </c>
      <c r="I21" s="7">
        <f>SUM([1]Sheet1!L16:N16)</f>
        <v>84</v>
      </c>
      <c r="J21" s="11">
        <f t="shared" si="2"/>
        <v>82.352941176470594</v>
      </c>
      <c r="K21" s="7">
        <f>SUM([1]Sheet1!P16:Q16)</f>
        <v>5</v>
      </c>
      <c r="L21" s="11">
        <f t="shared" si="3"/>
        <v>71.428571428571402</v>
      </c>
      <c r="M21" s="7">
        <f>SUM([1]Sheet1!S16:U16)</f>
        <v>34</v>
      </c>
      <c r="N21" s="11">
        <f t="shared" si="4"/>
        <v>87.179487179487197</v>
      </c>
      <c r="O21" s="7">
        <f>SUM([1]Sheet1!W16:X16)</f>
        <v>8</v>
      </c>
      <c r="P21" s="7">
        <f t="shared" ref="P21:P64" si="7">O21/8*100</f>
        <v>100</v>
      </c>
      <c r="Q21" s="7">
        <f>SUM([1]Sheet1!Z16:AB16)</f>
        <v>8</v>
      </c>
      <c r="R21" s="7">
        <f t="shared" si="6"/>
        <v>80</v>
      </c>
    </row>
    <row r="22" spans="1:18">
      <c r="A22" s="8">
        <v>17</v>
      </c>
      <c r="B22" s="1" t="s">
        <v>36</v>
      </c>
      <c r="C22" s="7">
        <f>SUM([1]Sheet1!D17:F17)</f>
        <v>68</v>
      </c>
      <c r="D22" s="11">
        <f t="shared" si="0"/>
        <v>97.142857142857096</v>
      </c>
      <c r="E22" s="7">
        <f>SUM([1]Sheet1!H17:J17)</f>
        <v>110</v>
      </c>
      <c r="F22" s="11">
        <f t="shared" si="1"/>
        <v>97.345132743362797</v>
      </c>
      <c r="H22" s="11">
        <f>CALCULATION!AI2/8*100</f>
        <v>100</v>
      </c>
      <c r="I22" s="7">
        <f>SUM([1]Sheet1!L17:N17)</f>
        <v>97</v>
      </c>
      <c r="J22" s="11">
        <f t="shared" si="2"/>
        <v>95.098039215686299</v>
      </c>
      <c r="K22" s="7">
        <f>SUM([1]Sheet1!P17:Q17)</f>
        <v>6</v>
      </c>
      <c r="L22" s="11">
        <f t="shared" si="3"/>
        <v>85.714285714285694</v>
      </c>
      <c r="M22" s="7">
        <f>SUM([1]Sheet1!S17:U17)</f>
        <v>39</v>
      </c>
      <c r="N22" s="11">
        <f t="shared" si="4"/>
        <v>100</v>
      </c>
      <c r="O22" s="7">
        <f>SUM([1]Sheet1!W17:X17)</f>
        <v>8</v>
      </c>
      <c r="P22" s="7">
        <f t="shared" si="7"/>
        <v>100</v>
      </c>
      <c r="Q22" s="7">
        <f>SUM([1]Sheet1!Z17:AB17)</f>
        <v>9</v>
      </c>
      <c r="R22" s="7">
        <f t="shared" si="6"/>
        <v>90</v>
      </c>
    </row>
    <row r="23" spans="1:18">
      <c r="A23" s="8">
        <v>18</v>
      </c>
      <c r="B23" s="1" t="s">
        <v>37</v>
      </c>
      <c r="C23" s="7">
        <f>SUM([1]Sheet1!D18:F18)</f>
        <v>69</v>
      </c>
      <c r="D23" s="11">
        <f t="shared" si="0"/>
        <v>98.571428571428598</v>
      </c>
      <c r="E23" s="7">
        <f>SUM([1]Sheet1!H18:J18)</f>
        <v>108</v>
      </c>
      <c r="F23" s="11">
        <f t="shared" si="1"/>
        <v>95.575221238938099</v>
      </c>
      <c r="H23" s="11">
        <f>CALCULATION!AI3/8*100</f>
        <v>100</v>
      </c>
      <c r="I23" s="7">
        <f>SUM([1]Sheet1!L18:N18)</f>
        <v>99</v>
      </c>
      <c r="J23" s="11">
        <f t="shared" si="2"/>
        <v>97.058823529411796</v>
      </c>
      <c r="K23" s="7">
        <f>SUM([1]Sheet1!P18:Q18)</f>
        <v>7</v>
      </c>
      <c r="L23" s="11">
        <f t="shared" si="3"/>
        <v>100</v>
      </c>
      <c r="M23" s="7">
        <f>SUM([1]Sheet1!S18:U18)</f>
        <v>38</v>
      </c>
      <c r="N23" s="11">
        <f t="shared" si="4"/>
        <v>97.435897435897402</v>
      </c>
      <c r="O23" s="7">
        <f>SUM([1]Sheet1!W18:X18)</f>
        <v>8</v>
      </c>
      <c r="P23" s="7">
        <f t="shared" si="7"/>
        <v>100</v>
      </c>
      <c r="Q23" s="7">
        <f>SUM([1]Sheet1!Z18:AB18)</f>
        <v>10</v>
      </c>
      <c r="R23" s="7">
        <f t="shared" si="6"/>
        <v>100</v>
      </c>
    </row>
    <row r="24" spans="1:18">
      <c r="A24" s="8">
        <v>19</v>
      </c>
      <c r="B24" s="1" t="s">
        <v>38</v>
      </c>
      <c r="C24" s="7">
        <f>SUM([1]Sheet1!D19:F19)</f>
        <v>70</v>
      </c>
      <c r="D24" s="11">
        <f t="shared" si="0"/>
        <v>100</v>
      </c>
      <c r="E24" s="7">
        <f>SUM([1]Sheet1!H19:J19)</f>
        <v>111</v>
      </c>
      <c r="F24" s="11">
        <f t="shared" si="1"/>
        <v>98.230088495575203</v>
      </c>
      <c r="H24" s="11">
        <f>CALCULATION!AI4/8*100</f>
        <v>100</v>
      </c>
      <c r="I24" s="7">
        <f>SUM([1]Sheet1!L19:N19)</f>
        <v>99</v>
      </c>
      <c r="J24" s="11">
        <f t="shared" si="2"/>
        <v>97.058823529411796</v>
      </c>
      <c r="K24" s="7">
        <f>SUM([1]Sheet1!P19:Q19)</f>
        <v>7</v>
      </c>
      <c r="L24" s="11">
        <f t="shared" si="3"/>
        <v>100</v>
      </c>
      <c r="M24" s="7">
        <f>SUM([1]Sheet1!S19:U19)</f>
        <v>39</v>
      </c>
      <c r="N24" s="11">
        <f t="shared" si="4"/>
        <v>100</v>
      </c>
      <c r="O24" s="7">
        <f>SUM([1]Sheet1!W19:X19)</f>
        <v>8</v>
      </c>
      <c r="P24" s="7">
        <f t="shared" si="7"/>
        <v>100</v>
      </c>
      <c r="Q24" s="7">
        <f>SUM([1]Sheet1!Z19:AB19)</f>
        <v>9</v>
      </c>
      <c r="R24" s="7">
        <f t="shared" si="6"/>
        <v>90</v>
      </c>
    </row>
    <row r="25" spans="1:18">
      <c r="A25" s="8">
        <v>20</v>
      </c>
      <c r="B25" s="1" t="s">
        <v>39</v>
      </c>
      <c r="C25" s="7">
        <f>SUM([1]Sheet1!D20:F20)</f>
        <v>65</v>
      </c>
      <c r="D25" s="11">
        <f t="shared" si="0"/>
        <v>92.857142857142904</v>
      </c>
      <c r="E25" s="7">
        <f>SUM([1]Sheet1!H20:J20)</f>
        <v>103</v>
      </c>
      <c r="F25" s="11">
        <f t="shared" si="1"/>
        <v>91.150442477876098</v>
      </c>
      <c r="H25" s="11">
        <f>CALCULATION!AI5/8*100</f>
        <v>75</v>
      </c>
      <c r="I25" s="7">
        <f>SUM([1]Sheet1!L20:N20)</f>
        <v>94</v>
      </c>
      <c r="J25" s="11">
        <f t="shared" si="2"/>
        <v>92.156862745097996</v>
      </c>
      <c r="K25" s="7">
        <f>SUM([1]Sheet1!P20:Q20)</f>
        <v>6</v>
      </c>
      <c r="L25" s="11">
        <f t="shared" si="3"/>
        <v>85.714285714285694</v>
      </c>
      <c r="M25" s="7">
        <f>SUM([1]Sheet1!S20:U20)</f>
        <v>36</v>
      </c>
      <c r="N25" s="11">
        <f t="shared" si="4"/>
        <v>92.307692307692307</v>
      </c>
      <c r="O25" s="7">
        <f>SUM([1]Sheet1!W20:X20)</f>
        <v>7</v>
      </c>
      <c r="P25" s="7">
        <f t="shared" si="7"/>
        <v>87.5</v>
      </c>
      <c r="Q25" s="7">
        <f>SUM([1]Sheet1!Z20:AB20)</f>
        <v>7</v>
      </c>
      <c r="R25" s="7">
        <f t="shared" si="6"/>
        <v>70</v>
      </c>
    </row>
    <row r="26" spans="1:18">
      <c r="A26" s="8">
        <v>21</v>
      </c>
      <c r="B26" s="1" t="s">
        <v>40</v>
      </c>
      <c r="C26" s="7">
        <f>SUM([1]Sheet1!D21:F21)</f>
        <v>67</v>
      </c>
      <c r="D26" s="11">
        <f t="shared" si="0"/>
        <v>95.714285714285694</v>
      </c>
      <c r="E26" s="7">
        <f>SUM([1]Sheet1!H21:J21)</f>
        <v>108</v>
      </c>
      <c r="F26" s="11">
        <f t="shared" si="1"/>
        <v>95.575221238938099</v>
      </c>
      <c r="H26" s="11">
        <f>CALCULATION!AI6/8*100</f>
        <v>100</v>
      </c>
      <c r="I26" s="7">
        <f>SUM([1]Sheet1!L21:N21)</f>
        <v>97</v>
      </c>
      <c r="J26" s="11">
        <f t="shared" si="2"/>
        <v>95.098039215686299</v>
      </c>
      <c r="K26" s="7">
        <f>SUM([1]Sheet1!P21:Q21)</f>
        <v>7</v>
      </c>
      <c r="L26" s="11">
        <f t="shared" si="3"/>
        <v>100</v>
      </c>
      <c r="M26" s="7">
        <f>SUM([1]Sheet1!S21:U21)</f>
        <v>38</v>
      </c>
      <c r="N26" s="11">
        <f t="shared" si="4"/>
        <v>97.435897435897402</v>
      </c>
      <c r="O26" s="7">
        <f>SUM([1]Sheet1!W21:X21)</f>
        <v>8</v>
      </c>
      <c r="P26" s="7">
        <f t="shared" si="7"/>
        <v>100</v>
      </c>
      <c r="Q26" s="7">
        <f>SUM([1]Sheet1!Z21:AB21)</f>
        <v>10</v>
      </c>
      <c r="R26" s="7">
        <f t="shared" si="6"/>
        <v>100</v>
      </c>
    </row>
    <row r="27" spans="1:18">
      <c r="A27" s="8">
        <v>22</v>
      </c>
      <c r="B27" s="1" t="s">
        <v>41</v>
      </c>
      <c r="C27" s="7">
        <f>SUM([1]Sheet1!D22:F22)</f>
        <v>64</v>
      </c>
      <c r="D27" s="11">
        <f t="shared" si="0"/>
        <v>91.428571428571402</v>
      </c>
      <c r="E27" s="7">
        <f>SUM([1]Sheet1!H22:J22)</f>
        <v>109</v>
      </c>
      <c r="F27" s="11">
        <f t="shared" si="1"/>
        <v>96.460176991150405</v>
      </c>
      <c r="H27" s="11">
        <f>CALCULATION!AI7/8*100</f>
        <v>75</v>
      </c>
      <c r="I27" s="7">
        <f>SUM([1]Sheet1!L22:N22)</f>
        <v>97</v>
      </c>
      <c r="J27" s="11">
        <f t="shared" si="2"/>
        <v>95.098039215686299</v>
      </c>
      <c r="K27" s="7">
        <f>SUM([1]Sheet1!P22:Q22)</f>
        <v>6</v>
      </c>
      <c r="L27" s="11">
        <f t="shared" si="3"/>
        <v>85.714285714285694</v>
      </c>
      <c r="M27" s="7">
        <f>SUM([1]Sheet1!S22:U22)</f>
        <v>39</v>
      </c>
      <c r="N27" s="11">
        <f t="shared" si="4"/>
        <v>100</v>
      </c>
      <c r="O27" s="7">
        <f>SUM([1]Sheet1!W22:X22)</f>
        <v>8</v>
      </c>
      <c r="P27" s="7">
        <f t="shared" si="7"/>
        <v>100</v>
      </c>
      <c r="Q27" s="7">
        <f>SUM([1]Sheet1!Z22:AB22)</f>
        <v>9</v>
      </c>
      <c r="R27" s="7">
        <f t="shared" si="6"/>
        <v>90</v>
      </c>
    </row>
    <row r="28" spans="1:18">
      <c r="A28" s="8">
        <v>23</v>
      </c>
      <c r="B28" s="1" t="s">
        <v>42</v>
      </c>
      <c r="C28" s="7">
        <f>SUM([1]Sheet1!D23:F23)</f>
        <v>66</v>
      </c>
      <c r="D28" s="11">
        <f t="shared" si="0"/>
        <v>94.285714285714306</v>
      </c>
      <c r="E28" s="7">
        <f>SUM([1]Sheet1!H23:J23)</f>
        <v>102</v>
      </c>
      <c r="F28" s="11">
        <f t="shared" si="1"/>
        <v>90.265486725663706</v>
      </c>
      <c r="H28" s="11">
        <f>CALCULATION!AI8/8*100</f>
        <v>100</v>
      </c>
      <c r="I28" s="7">
        <f>SUM([1]Sheet1!L23:N23)</f>
        <v>97</v>
      </c>
      <c r="J28" s="11">
        <f t="shared" si="2"/>
        <v>95.098039215686299</v>
      </c>
      <c r="K28" s="7">
        <f>SUM([1]Sheet1!P23:Q23)</f>
        <v>7</v>
      </c>
      <c r="L28" s="11">
        <f t="shared" si="3"/>
        <v>100</v>
      </c>
      <c r="M28" s="7">
        <f>SUM([1]Sheet1!S23:U23)</f>
        <v>38</v>
      </c>
      <c r="N28" s="11">
        <f t="shared" si="4"/>
        <v>97.435897435897402</v>
      </c>
      <c r="O28" s="7">
        <f>SUM([1]Sheet1!W23:X23)</f>
        <v>8</v>
      </c>
      <c r="P28" s="7">
        <f t="shared" si="7"/>
        <v>100</v>
      </c>
      <c r="Q28" s="7">
        <f>SUM([1]Sheet1!Z23:AB23)</f>
        <v>9</v>
      </c>
      <c r="R28" s="7">
        <f t="shared" si="6"/>
        <v>90</v>
      </c>
    </row>
    <row r="29" spans="1:18">
      <c r="A29" s="8">
        <v>24</v>
      </c>
      <c r="B29" s="1" t="s">
        <v>43</v>
      </c>
      <c r="C29" s="7">
        <f>SUM([1]Sheet1!D24:F24)</f>
        <v>52</v>
      </c>
      <c r="D29" s="11">
        <f t="shared" si="0"/>
        <v>74.285714285714306</v>
      </c>
      <c r="E29" s="7">
        <f>SUM([1]Sheet1!H24:J24)</f>
        <v>81</v>
      </c>
      <c r="F29" s="11">
        <f t="shared" si="1"/>
        <v>71.681415929203496</v>
      </c>
      <c r="H29" s="11">
        <f>CALCULATION!AI9/8*100</f>
        <v>100</v>
      </c>
      <c r="I29" s="7">
        <f>SUM([1]Sheet1!L24:N24)</f>
        <v>75</v>
      </c>
      <c r="J29" s="11">
        <f t="shared" si="2"/>
        <v>73.529411764705898</v>
      </c>
      <c r="K29" s="7">
        <f>SUM([1]Sheet1!P24:Q24)</f>
        <v>3</v>
      </c>
      <c r="L29" s="11">
        <f t="shared" si="3"/>
        <v>42.857142857142897</v>
      </c>
      <c r="M29" s="7">
        <f>SUM([1]Sheet1!S24:U24)</f>
        <v>34</v>
      </c>
      <c r="N29" s="11">
        <f t="shared" si="4"/>
        <v>87.179487179487197</v>
      </c>
      <c r="O29" s="7">
        <f>SUM([1]Sheet1!W24:X24)</f>
        <v>8</v>
      </c>
      <c r="P29" s="7">
        <f t="shared" si="7"/>
        <v>100</v>
      </c>
      <c r="Q29" s="7">
        <f>SUM([1]Sheet1!Z24:AB24)</f>
        <v>6</v>
      </c>
      <c r="R29" s="7">
        <f t="shared" si="6"/>
        <v>60</v>
      </c>
    </row>
    <row r="30" spans="1:18">
      <c r="A30" s="8">
        <v>25</v>
      </c>
      <c r="B30" s="1" t="s">
        <v>44</v>
      </c>
      <c r="C30" s="7">
        <f>SUM([1]Sheet1!D25:F25)</f>
        <v>6</v>
      </c>
      <c r="D30" s="11">
        <f t="shared" si="0"/>
        <v>8.5714285714285694</v>
      </c>
      <c r="E30" s="7">
        <f>SUM([1]Sheet1!H25:J25)</f>
        <v>9</v>
      </c>
      <c r="F30" s="11">
        <f t="shared" si="1"/>
        <v>7.9646017699114999</v>
      </c>
      <c r="H30" s="11">
        <f>CALCULATION!AI10/8*100</f>
        <v>0</v>
      </c>
      <c r="I30" s="7">
        <f>SUM([1]Sheet1!L25:N25)</f>
        <v>6</v>
      </c>
      <c r="J30" s="11">
        <f t="shared" si="2"/>
        <v>5.8823529411764701</v>
      </c>
      <c r="K30" s="7">
        <f>SUM([1]Sheet1!P25:Q25)</f>
        <v>0</v>
      </c>
      <c r="L30" s="11">
        <f t="shared" si="3"/>
        <v>0</v>
      </c>
      <c r="M30" s="7">
        <f>SUM([1]Sheet1!S25:U25)</f>
        <v>4</v>
      </c>
      <c r="N30" s="11">
        <f t="shared" si="4"/>
        <v>10.2564102564103</v>
      </c>
      <c r="O30" s="7">
        <f>SUM([1]Sheet1!W25:X25)</f>
        <v>0</v>
      </c>
      <c r="P30" s="7">
        <f t="shared" si="7"/>
        <v>0</v>
      </c>
      <c r="Q30" s="7">
        <f>SUM([1]Sheet1!Z25:AB25)</f>
        <v>0</v>
      </c>
      <c r="R30" s="7">
        <f t="shared" si="6"/>
        <v>0</v>
      </c>
    </row>
    <row r="31" spans="1:18">
      <c r="A31" s="8">
        <v>26</v>
      </c>
      <c r="B31" s="1" t="s">
        <v>45</v>
      </c>
      <c r="C31" s="7">
        <f>SUM([1]Sheet1!D26:F26)</f>
        <v>68</v>
      </c>
      <c r="D31" s="11">
        <f t="shared" si="0"/>
        <v>97.142857142857096</v>
      </c>
      <c r="E31" s="7">
        <f>SUM([1]Sheet1!H26:J26)</f>
        <v>108</v>
      </c>
      <c r="F31" s="11">
        <f t="shared" si="1"/>
        <v>95.575221238938099</v>
      </c>
      <c r="H31" s="11">
        <f>CALCULATION!AI11/8*100</f>
        <v>100</v>
      </c>
      <c r="I31" s="7">
        <f>SUM([1]Sheet1!L26:N26)</f>
        <v>97</v>
      </c>
      <c r="J31" s="11">
        <f t="shared" si="2"/>
        <v>95.098039215686299</v>
      </c>
      <c r="K31" s="7">
        <f>SUM([1]Sheet1!P26:Q26)</f>
        <v>7</v>
      </c>
      <c r="L31" s="11">
        <f t="shared" si="3"/>
        <v>100</v>
      </c>
      <c r="M31" s="7">
        <f>SUM([1]Sheet1!S26:U26)</f>
        <v>39</v>
      </c>
      <c r="N31" s="11">
        <f t="shared" si="4"/>
        <v>100</v>
      </c>
      <c r="O31" s="7">
        <f>SUM([1]Sheet1!W26:X26)</f>
        <v>8</v>
      </c>
      <c r="P31" s="7">
        <f t="shared" si="7"/>
        <v>100</v>
      </c>
      <c r="Q31" s="7">
        <f>SUM([1]Sheet1!Z26:AB26)</f>
        <v>9</v>
      </c>
      <c r="R31" s="7">
        <f t="shared" si="6"/>
        <v>90</v>
      </c>
    </row>
    <row r="32" spans="1:18">
      <c r="A32" s="8">
        <v>27</v>
      </c>
      <c r="B32" s="1" t="s">
        <v>46</v>
      </c>
      <c r="C32" s="7">
        <f>SUM([1]Sheet1!D27:F27)</f>
        <v>62</v>
      </c>
      <c r="D32" s="11">
        <f t="shared" si="0"/>
        <v>88.571428571428598</v>
      </c>
      <c r="E32" s="7">
        <f>SUM([1]Sheet1!H27:J27)</f>
        <v>98</v>
      </c>
      <c r="F32" s="11">
        <f t="shared" si="1"/>
        <v>86.725663716814196</v>
      </c>
      <c r="H32" s="11">
        <f>CALCULATION!AI12/8*100</f>
        <v>100</v>
      </c>
      <c r="I32" s="7">
        <f>SUM([1]Sheet1!L27:N27)</f>
        <v>90</v>
      </c>
      <c r="J32" s="11">
        <f t="shared" si="2"/>
        <v>88.235294117647101</v>
      </c>
      <c r="K32" s="7">
        <f>SUM([1]Sheet1!P27:Q27)</f>
        <v>7</v>
      </c>
      <c r="L32" s="11">
        <f t="shared" si="3"/>
        <v>100</v>
      </c>
      <c r="M32" s="7">
        <f>SUM([1]Sheet1!S27:U27)</f>
        <v>36</v>
      </c>
      <c r="N32" s="11">
        <f t="shared" si="4"/>
        <v>92.307692307692307</v>
      </c>
      <c r="O32" s="7">
        <f>SUM([1]Sheet1!W27:X27)</f>
        <v>8</v>
      </c>
      <c r="P32" s="7">
        <f t="shared" si="7"/>
        <v>100</v>
      </c>
      <c r="Q32" s="7">
        <f>SUM([1]Sheet1!Z27:AB27)</f>
        <v>8</v>
      </c>
      <c r="R32" s="7">
        <f t="shared" si="6"/>
        <v>80</v>
      </c>
    </row>
    <row r="33" spans="1:18">
      <c r="A33" s="8">
        <v>28</v>
      </c>
      <c r="B33" s="1" t="s">
        <v>47</v>
      </c>
      <c r="C33" s="7">
        <f>SUM([1]Sheet1!D28:F28)</f>
        <v>64</v>
      </c>
      <c r="D33" s="11">
        <f t="shared" si="0"/>
        <v>91.428571428571402</v>
      </c>
      <c r="E33" s="7">
        <f>SUM([1]Sheet1!H28:J28)</f>
        <v>99</v>
      </c>
      <c r="F33" s="11">
        <f t="shared" si="1"/>
        <v>87.610619469026503</v>
      </c>
      <c r="H33" s="11">
        <f>CALCULATION!AI13/8*100</f>
        <v>100</v>
      </c>
      <c r="I33" s="7">
        <f>SUM([1]Sheet1!L28:N28)</f>
        <v>86</v>
      </c>
      <c r="J33" s="11">
        <f t="shared" si="2"/>
        <v>84.313725490196106</v>
      </c>
      <c r="K33" s="7">
        <f>SUM([1]Sheet1!P28:Q28)</f>
        <v>6</v>
      </c>
      <c r="L33" s="11">
        <f t="shared" si="3"/>
        <v>85.714285714285694</v>
      </c>
      <c r="M33" s="7">
        <f>SUM([1]Sheet1!S28:U28)</f>
        <v>37</v>
      </c>
      <c r="N33" s="11">
        <f t="shared" si="4"/>
        <v>94.871794871794904</v>
      </c>
      <c r="O33" s="7">
        <f>SUM([1]Sheet1!W28:X28)</f>
        <v>8</v>
      </c>
      <c r="P33" s="7">
        <f t="shared" si="7"/>
        <v>100</v>
      </c>
      <c r="Q33" s="7">
        <f>SUM([1]Sheet1!Z28:AB28)</f>
        <v>9</v>
      </c>
      <c r="R33" s="7">
        <f t="shared" si="6"/>
        <v>90</v>
      </c>
    </row>
    <row r="34" spans="1:18">
      <c r="A34" s="8">
        <v>29</v>
      </c>
      <c r="B34" s="1" t="s">
        <v>48</v>
      </c>
      <c r="C34" s="7">
        <f>SUM([1]Sheet1!D29:F29)</f>
        <v>62</v>
      </c>
      <c r="D34" s="11">
        <f t="shared" si="0"/>
        <v>88.571428571428598</v>
      </c>
      <c r="E34" s="7">
        <f>SUM([1]Sheet1!H29:J29)</f>
        <v>97</v>
      </c>
      <c r="F34" s="11">
        <f t="shared" si="1"/>
        <v>85.840707964601805</v>
      </c>
      <c r="H34" s="11">
        <f>CALCULATION!AI14/8*100</f>
        <v>100</v>
      </c>
      <c r="I34" s="7">
        <f>SUM([1]Sheet1!L29:N29)</f>
        <v>82</v>
      </c>
      <c r="J34" s="11">
        <f t="shared" si="2"/>
        <v>80.392156862745097</v>
      </c>
      <c r="K34" s="7">
        <f>SUM([1]Sheet1!P29:Q29)</f>
        <v>4</v>
      </c>
      <c r="L34" s="11">
        <f t="shared" si="3"/>
        <v>57.142857142857103</v>
      </c>
      <c r="M34" s="7">
        <f>SUM([1]Sheet1!S29:U29)</f>
        <v>36</v>
      </c>
      <c r="N34" s="11">
        <f t="shared" si="4"/>
        <v>92.307692307692307</v>
      </c>
      <c r="O34" s="7">
        <f>SUM([1]Sheet1!W29:X29)</f>
        <v>7</v>
      </c>
      <c r="P34" s="7">
        <f t="shared" si="7"/>
        <v>87.5</v>
      </c>
      <c r="Q34" s="7">
        <f>SUM([1]Sheet1!Z29:AB29)</f>
        <v>6</v>
      </c>
      <c r="R34" s="7">
        <f t="shared" si="6"/>
        <v>60</v>
      </c>
    </row>
    <row r="35" spans="1:18">
      <c r="A35" s="8">
        <v>30</v>
      </c>
      <c r="B35" s="1" t="s">
        <v>49</v>
      </c>
      <c r="C35" s="7">
        <f>SUM([1]Sheet1!D30:F30)</f>
        <v>70</v>
      </c>
      <c r="D35" s="11">
        <f t="shared" si="0"/>
        <v>100</v>
      </c>
      <c r="E35" s="7">
        <f>SUM([1]Sheet1!H30:J30)</f>
        <v>107</v>
      </c>
      <c r="F35" s="11">
        <f t="shared" si="1"/>
        <v>94.690265486725707</v>
      </c>
      <c r="H35" s="11">
        <f>CALCULATION!AI15/8*100</f>
        <v>100</v>
      </c>
      <c r="I35" s="7">
        <f>SUM([1]Sheet1!L30:N30)</f>
        <v>98</v>
      </c>
      <c r="J35" s="11">
        <f t="shared" si="2"/>
        <v>96.078431372549005</v>
      </c>
      <c r="K35" s="7">
        <f>SUM([1]Sheet1!P30:Q30)</f>
        <v>7</v>
      </c>
      <c r="L35" s="11">
        <f t="shared" si="3"/>
        <v>100</v>
      </c>
      <c r="M35" s="7">
        <f>SUM([1]Sheet1!S30:U30)</f>
        <v>39</v>
      </c>
      <c r="N35" s="11">
        <f t="shared" si="4"/>
        <v>100</v>
      </c>
      <c r="O35" s="7">
        <f>SUM([1]Sheet1!W30:X30)</f>
        <v>8</v>
      </c>
      <c r="P35" s="7">
        <f t="shared" si="7"/>
        <v>100</v>
      </c>
      <c r="Q35" s="7">
        <f>SUM([1]Sheet1!Z30:AB30)</f>
        <v>9</v>
      </c>
      <c r="R35" s="7">
        <f t="shared" si="6"/>
        <v>90</v>
      </c>
    </row>
    <row r="36" spans="1:18">
      <c r="A36" s="8">
        <v>31</v>
      </c>
      <c r="B36" s="1" t="s">
        <v>50</v>
      </c>
      <c r="C36" s="7">
        <f>SUM([1]Sheet1!D31:F31)</f>
        <v>58</v>
      </c>
      <c r="D36" s="11">
        <f t="shared" si="0"/>
        <v>82.857142857142904</v>
      </c>
      <c r="E36" s="7">
        <f>SUM([1]Sheet1!H31:J31)</f>
        <v>95</v>
      </c>
      <c r="F36" s="11">
        <f t="shared" si="1"/>
        <v>84.070796460176993</v>
      </c>
      <c r="G36" s="11"/>
      <c r="H36" s="11"/>
      <c r="I36" s="7">
        <f>SUM([1]Sheet1!L31:N31)</f>
        <v>85</v>
      </c>
      <c r="J36" s="11">
        <f t="shared" si="2"/>
        <v>83.3333333333333</v>
      </c>
      <c r="K36" s="7">
        <f>SUM([1]Sheet1!P31:Q31)</f>
        <v>5</v>
      </c>
      <c r="L36" s="11">
        <f t="shared" ref="L36:L50" si="8">K36/6*100</f>
        <v>83.3333333333333</v>
      </c>
      <c r="M36" s="7">
        <f>SUM([1]Sheet1!S31:U31)</f>
        <v>36</v>
      </c>
      <c r="N36" s="11">
        <f t="shared" si="4"/>
        <v>92.307692307692307</v>
      </c>
      <c r="O36" s="7">
        <f>SUM([1]Sheet1!W31:X31)</f>
        <v>7</v>
      </c>
      <c r="P36" s="7">
        <f t="shared" si="7"/>
        <v>87.5</v>
      </c>
      <c r="Q36" s="7">
        <f>SUM([1]Sheet1!Z31:AB31)</f>
        <v>8</v>
      </c>
      <c r="R36" s="7">
        <f t="shared" si="6"/>
        <v>80</v>
      </c>
    </row>
    <row r="37" spans="1:18">
      <c r="A37" s="8">
        <v>32</v>
      </c>
      <c r="B37" s="1" t="s">
        <v>51</v>
      </c>
      <c r="C37" s="7">
        <f>SUM([1]Sheet1!D32:F32)</f>
        <v>68</v>
      </c>
      <c r="D37" s="11">
        <f t="shared" si="0"/>
        <v>97.142857142857096</v>
      </c>
      <c r="E37" s="7">
        <f>SUM([1]Sheet1!H32:J32)</f>
        <v>106</v>
      </c>
      <c r="F37" s="11">
        <f t="shared" si="1"/>
        <v>93.805309734513301</v>
      </c>
      <c r="G37" s="11"/>
      <c r="H37" s="11"/>
      <c r="I37" s="7">
        <f>SUM([1]Sheet1!L32:N32)</f>
        <v>91</v>
      </c>
      <c r="J37" s="11">
        <f t="shared" si="2"/>
        <v>89.215686274509807</v>
      </c>
      <c r="K37" s="7">
        <f>SUM([1]Sheet1!P32:Q32)</f>
        <v>5</v>
      </c>
      <c r="L37" s="11">
        <f t="shared" si="8"/>
        <v>83.3333333333333</v>
      </c>
      <c r="M37" s="7">
        <f>SUM([1]Sheet1!S32:U32)</f>
        <v>39</v>
      </c>
      <c r="N37" s="11">
        <f t="shared" si="4"/>
        <v>100</v>
      </c>
      <c r="O37" s="7">
        <f>SUM([1]Sheet1!W32:X32)</f>
        <v>8</v>
      </c>
      <c r="P37" s="7">
        <f t="shared" si="7"/>
        <v>100</v>
      </c>
      <c r="Q37" s="7">
        <f>SUM([1]Sheet1!Z32:AB32)</f>
        <v>10</v>
      </c>
      <c r="R37" s="7">
        <f t="shared" si="6"/>
        <v>100</v>
      </c>
    </row>
    <row r="38" spans="1:18">
      <c r="A38" s="8">
        <v>33</v>
      </c>
      <c r="B38" s="1" t="s">
        <v>52</v>
      </c>
      <c r="C38" s="7">
        <f>SUM([1]Sheet1!D33:F33)</f>
        <v>68</v>
      </c>
      <c r="D38" s="11">
        <f t="shared" si="0"/>
        <v>97.142857142857096</v>
      </c>
      <c r="E38" s="7">
        <f>SUM([1]Sheet1!H33:J33)</f>
        <v>104</v>
      </c>
      <c r="F38" s="11">
        <f t="shared" si="1"/>
        <v>92.035398230088504</v>
      </c>
      <c r="G38" s="11"/>
      <c r="H38" s="11"/>
      <c r="I38" s="7">
        <f>SUM([1]Sheet1!L33:N33)</f>
        <v>96</v>
      </c>
      <c r="J38" s="11">
        <f t="shared" si="2"/>
        <v>94.117647058823493</v>
      </c>
      <c r="K38" s="7">
        <f>SUM([1]Sheet1!P33:Q33)</f>
        <v>5</v>
      </c>
      <c r="L38" s="11">
        <f t="shared" si="8"/>
        <v>83.3333333333333</v>
      </c>
      <c r="M38" s="7">
        <f>SUM([1]Sheet1!S33:U33)</f>
        <v>36</v>
      </c>
      <c r="N38" s="11">
        <f t="shared" si="4"/>
        <v>92.307692307692307</v>
      </c>
      <c r="O38" s="7">
        <f>SUM([1]Sheet1!W33:X33)</f>
        <v>7</v>
      </c>
      <c r="P38" s="7">
        <f t="shared" si="7"/>
        <v>87.5</v>
      </c>
      <c r="Q38" s="7">
        <f>SUM([1]Sheet1!Z33:AB33)</f>
        <v>9</v>
      </c>
      <c r="R38" s="7">
        <f t="shared" si="6"/>
        <v>90</v>
      </c>
    </row>
    <row r="39" spans="1:18">
      <c r="A39" s="8">
        <v>34</v>
      </c>
      <c r="B39" s="1" t="s">
        <v>53</v>
      </c>
      <c r="C39" s="7">
        <f>SUM([1]Sheet1!D34:F34)</f>
        <v>67</v>
      </c>
      <c r="D39" s="11">
        <f t="shared" si="0"/>
        <v>95.714285714285694</v>
      </c>
      <c r="E39" s="7">
        <f>SUM([1]Sheet1!H34:J34)</f>
        <v>106</v>
      </c>
      <c r="F39" s="11">
        <f t="shared" si="1"/>
        <v>93.805309734513301</v>
      </c>
      <c r="G39" s="11"/>
      <c r="H39" s="11"/>
      <c r="I39" s="7">
        <f>SUM([1]Sheet1!L34:N34)</f>
        <v>96</v>
      </c>
      <c r="J39" s="11">
        <f t="shared" si="2"/>
        <v>94.117647058823493</v>
      </c>
      <c r="K39" s="7">
        <f>SUM([1]Sheet1!P34:Q34)</f>
        <v>5</v>
      </c>
      <c r="L39" s="11">
        <f t="shared" si="8"/>
        <v>83.3333333333333</v>
      </c>
      <c r="M39" s="7">
        <f>SUM([1]Sheet1!S34:U34)</f>
        <v>39</v>
      </c>
      <c r="N39" s="11">
        <f t="shared" si="4"/>
        <v>100</v>
      </c>
      <c r="O39" s="7">
        <f>SUM([1]Sheet1!W34:X34)</f>
        <v>8</v>
      </c>
      <c r="P39" s="7">
        <f t="shared" si="7"/>
        <v>100</v>
      </c>
      <c r="Q39" s="7">
        <f>SUM([1]Sheet1!Z34:AB34)</f>
        <v>9</v>
      </c>
      <c r="R39" s="7">
        <f t="shared" si="6"/>
        <v>90</v>
      </c>
    </row>
    <row r="40" spans="1:18">
      <c r="A40" s="8">
        <v>35</v>
      </c>
      <c r="B40" s="1" t="s">
        <v>54</v>
      </c>
      <c r="C40" s="7">
        <f>SUM([1]Sheet1!D35:F35)</f>
        <v>67</v>
      </c>
      <c r="D40" s="11">
        <f t="shared" si="0"/>
        <v>95.714285714285694</v>
      </c>
      <c r="E40" s="7">
        <f>SUM([1]Sheet1!H35:J35)</f>
        <v>105</v>
      </c>
      <c r="F40" s="11">
        <f t="shared" si="1"/>
        <v>92.920353982300895</v>
      </c>
      <c r="G40" s="11"/>
      <c r="H40" s="11"/>
      <c r="I40" s="7">
        <f>SUM([1]Sheet1!L35:N35)</f>
        <v>96</v>
      </c>
      <c r="J40" s="11">
        <f t="shared" si="2"/>
        <v>94.117647058823493</v>
      </c>
      <c r="K40" s="7">
        <f>SUM([1]Sheet1!P35:Q35)</f>
        <v>6</v>
      </c>
      <c r="L40" s="11">
        <f t="shared" si="8"/>
        <v>100</v>
      </c>
      <c r="M40" s="7">
        <f>SUM([1]Sheet1!S35:U35)</f>
        <v>39</v>
      </c>
      <c r="N40" s="11">
        <f t="shared" si="4"/>
        <v>100</v>
      </c>
      <c r="O40" s="7">
        <f>SUM([1]Sheet1!W35:X35)</f>
        <v>8</v>
      </c>
      <c r="P40" s="7">
        <f t="shared" si="7"/>
        <v>100</v>
      </c>
      <c r="Q40" s="7">
        <f>SUM([1]Sheet1!Z35:AB35)</f>
        <v>10</v>
      </c>
      <c r="R40" s="7">
        <f t="shared" si="6"/>
        <v>100</v>
      </c>
    </row>
    <row r="41" spans="1:18">
      <c r="A41" s="8">
        <v>36</v>
      </c>
      <c r="B41" s="1" t="s">
        <v>55</v>
      </c>
      <c r="C41" s="7">
        <f>SUM([1]Sheet1!D36:F36)</f>
        <v>65</v>
      </c>
      <c r="D41" s="11">
        <f t="shared" si="0"/>
        <v>92.857142857142904</v>
      </c>
      <c r="E41" s="7">
        <f>SUM([1]Sheet1!H36:J36)</f>
        <v>105</v>
      </c>
      <c r="F41" s="11">
        <f t="shared" si="1"/>
        <v>92.920353982300895</v>
      </c>
      <c r="G41" s="11"/>
      <c r="H41" s="11"/>
      <c r="I41" s="7">
        <f>SUM([1]Sheet1!L36:N36)</f>
        <v>91</v>
      </c>
      <c r="J41" s="11">
        <f t="shared" si="2"/>
        <v>89.215686274509807</v>
      </c>
      <c r="K41" s="7">
        <f>SUM([1]Sheet1!P36:Q36)</f>
        <v>5</v>
      </c>
      <c r="L41" s="11">
        <f t="shared" si="8"/>
        <v>83.3333333333333</v>
      </c>
      <c r="M41" s="7">
        <f>SUM([1]Sheet1!S36:U36)</f>
        <v>38</v>
      </c>
      <c r="N41" s="11">
        <f t="shared" si="4"/>
        <v>97.435897435897402</v>
      </c>
      <c r="O41" s="7">
        <f>SUM([1]Sheet1!W36:X36)</f>
        <v>8</v>
      </c>
      <c r="P41" s="7">
        <f t="shared" si="7"/>
        <v>100</v>
      </c>
      <c r="Q41" s="7">
        <f>SUM([1]Sheet1!Z36:AB36)</f>
        <v>10</v>
      </c>
      <c r="R41" s="7">
        <f t="shared" si="6"/>
        <v>100</v>
      </c>
    </row>
    <row r="42" spans="1:18">
      <c r="A42" s="8">
        <v>37</v>
      </c>
      <c r="B42" s="1" t="s">
        <v>56</v>
      </c>
      <c r="C42" s="7">
        <f>SUM([1]Sheet1!D37:F37)</f>
        <v>68</v>
      </c>
      <c r="D42" s="11">
        <f t="shared" si="0"/>
        <v>97.142857142857096</v>
      </c>
      <c r="E42" s="7">
        <f>SUM([1]Sheet1!H37:J37)</f>
        <v>109</v>
      </c>
      <c r="F42" s="11">
        <f t="shared" si="1"/>
        <v>96.460176991150405</v>
      </c>
      <c r="G42" s="11"/>
      <c r="H42" s="11"/>
      <c r="I42" s="7">
        <f>SUM([1]Sheet1!L37:N37)</f>
        <v>98</v>
      </c>
      <c r="J42" s="11">
        <f t="shared" si="2"/>
        <v>96.078431372549005</v>
      </c>
      <c r="K42" s="7">
        <f>SUM([1]Sheet1!P37:Q37)</f>
        <v>5</v>
      </c>
      <c r="L42" s="11">
        <f t="shared" si="8"/>
        <v>83.3333333333333</v>
      </c>
      <c r="M42" s="7">
        <f>SUM([1]Sheet1!S37:U37)</f>
        <v>39</v>
      </c>
      <c r="N42" s="11">
        <f t="shared" si="4"/>
        <v>100</v>
      </c>
      <c r="O42" s="7">
        <f>SUM([1]Sheet1!W37:X37)</f>
        <v>8</v>
      </c>
      <c r="P42" s="7">
        <f t="shared" si="7"/>
        <v>100</v>
      </c>
      <c r="Q42" s="7">
        <f>SUM([1]Sheet1!Z37:AB37)</f>
        <v>10</v>
      </c>
      <c r="R42" s="7">
        <f t="shared" si="6"/>
        <v>100</v>
      </c>
    </row>
    <row r="43" spans="1:18">
      <c r="A43" s="8">
        <v>38</v>
      </c>
      <c r="B43" s="1" t="s">
        <v>57</v>
      </c>
      <c r="C43" s="7">
        <f>SUM([1]Sheet1!D38:F38)</f>
        <v>60</v>
      </c>
      <c r="D43" s="11">
        <f t="shared" si="0"/>
        <v>85.714285714285694</v>
      </c>
      <c r="E43" s="7">
        <f>SUM([1]Sheet1!H38:J38)</f>
        <v>102</v>
      </c>
      <c r="F43" s="11">
        <f t="shared" si="1"/>
        <v>90.265486725663706</v>
      </c>
      <c r="G43" s="11"/>
      <c r="H43" s="11"/>
      <c r="I43" s="7">
        <f>SUM([1]Sheet1!L38:N38)</f>
        <v>89</v>
      </c>
      <c r="J43" s="11">
        <f t="shared" si="2"/>
        <v>87.254901960784295</v>
      </c>
      <c r="K43" s="7">
        <f>SUM([1]Sheet1!P38:Q38)</f>
        <v>5</v>
      </c>
      <c r="L43" s="11">
        <f t="shared" si="8"/>
        <v>83.3333333333333</v>
      </c>
      <c r="M43" s="7">
        <f>SUM([1]Sheet1!S38:U38)</f>
        <v>38</v>
      </c>
      <c r="N43" s="11">
        <f t="shared" si="4"/>
        <v>97.435897435897402</v>
      </c>
      <c r="O43" s="7">
        <f>SUM([1]Sheet1!W38:X38)</f>
        <v>8</v>
      </c>
      <c r="P43" s="7">
        <f t="shared" si="7"/>
        <v>100</v>
      </c>
      <c r="Q43" s="7">
        <f>SUM([1]Sheet1!Z38:AB38)</f>
        <v>10</v>
      </c>
      <c r="R43" s="7">
        <f t="shared" si="6"/>
        <v>100</v>
      </c>
    </row>
    <row r="44" spans="1:18">
      <c r="A44" s="8">
        <v>39</v>
      </c>
      <c r="B44" s="1" t="s">
        <v>58</v>
      </c>
      <c r="C44" s="7">
        <f>SUM([1]Sheet1!D39:F39)</f>
        <v>59</v>
      </c>
      <c r="D44" s="11">
        <f t="shared" si="0"/>
        <v>84.285714285714306</v>
      </c>
      <c r="E44" s="7">
        <f>SUM([1]Sheet1!H39:J39)</f>
        <v>97</v>
      </c>
      <c r="F44" s="11">
        <f t="shared" si="1"/>
        <v>85.840707964601805</v>
      </c>
      <c r="G44" s="11"/>
      <c r="H44" s="11"/>
      <c r="I44" s="7">
        <f>SUM([1]Sheet1!L39:N39)</f>
        <v>85</v>
      </c>
      <c r="J44" s="11">
        <f t="shared" si="2"/>
        <v>83.3333333333333</v>
      </c>
      <c r="K44" s="7">
        <f>SUM([1]Sheet1!P39:Q39)</f>
        <v>6</v>
      </c>
      <c r="L44" s="11">
        <f t="shared" si="8"/>
        <v>100</v>
      </c>
      <c r="M44" s="7">
        <f>SUM([1]Sheet1!S39:U39)</f>
        <v>36</v>
      </c>
      <c r="N44" s="11">
        <f t="shared" si="4"/>
        <v>92.307692307692307</v>
      </c>
      <c r="O44" s="7">
        <f>SUM([1]Sheet1!W39:X39)</f>
        <v>8</v>
      </c>
      <c r="P44" s="7">
        <f t="shared" si="7"/>
        <v>100</v>
      </c>
      <c r="Q44" s="7">
        <f>SUM([1]Sheet1!Z39:AB39)</f>
        <v>8</v>
      </c>
      <c r="R44" s="7">
        <f t="shared" si="6"/>
        <v>80</v>
      </c>
    </row>
    <row r="45" spans="1:18">
      <c r="A45" s="8">
        <v>40</v>
      </c>
      <c r="B45" s="1" t="s">
        <v>59</v>
      </c>
      <c r="C45" s="7">
        <f>SUM([1]Sheet1!D40:F40)</f>
        <v>69</v>
      </c>
      <c r="D45" s="11">
        <f t="shared" si="0"/>
        <v>98.571428571428598</v>
      </c>
      <c r="E45" s="7">
        <f>SUM([1]Sheet1!H40:J40)</f>
        <v>110</v>
      </c>
      <c r="F45" s="11">
        <f t="shared" si="1"/>
        <v>97.345132743362797</v>
      </c>
      <c r="G45" s="11"/>
      <c r="H45" s="11"/>
      <c r="I45" s="7">
        <f>SUM([1]Sheet1!L40:N40)</f>
        <v>99</v>
      </c>
      <c r="J45" s="11">
        <f t="shared" si="2"/>
        <v>97.058823529411796</v>
      </c>
      <c r="K45" s="7">
        <f>SUM([1]Sheet1!P40:Q40)</f>
        <v>6</v>
      </c>
      <c r="L45" s="11">
        <f t="shared" si="8"/>
        <v>100</v>
      </c>
      <c r="M45" s="7">
        <f>SUM([1]Sheet1!S40:U40)</f>
        <v>39</v>
      </c>
      <c r="N45" s="11">
        <f t="shared" si="4"/>
        <v>100</v>
      </c>
      <c r="O45" s="7">
        <f>SUM([1]Sheet1!W40:X40)</f>
        <v>8</v>
      </c>
      <c r="P45" s="7">
        <f t="shared" si="7"/>
        <v>100</v>
      </c>
      <c r="Q45" s="7">
        <f>SUM([1]Sheet1!Z40:AB40)</f>
        <v>10</v>
      </c>
      <c r="R45" s="7">
        <f t="shared" si="6"/>
        <v>100</v>
      </c>
    </row>
    <row r="46" spans="1:18">
      <c r="A46" s="8">
        <v>41</v>
      </c>
      <c r="B46" s="1" t="s">
        <v>60</v>
      </c>
      <c r="C46" s="7">
        <f>SUM([1]Sheet1!D41:F41)</f>
        <v>67</v>
      </c>
      <c r="D46" s="11">
        <f t="shared" si="0"/>
        <v>95.714285714285694</v>
      </c>
      <c r="E46" s="7">
        <f>SUM([1]Sheet1!H41:J41)</f>
        <v>103</v>
      </c>
      <c r="F46" s="11">
        <f t="shared" si="1"/>
        <v>91.150442477876098</v>
      </c>
      <c r="G46" s="11"/>
      <c r="H46" s="11"/>
      <c r="I46" s="7">
        <f>SUM([1]Sheet1!L41:N41)</f>
        <v>95</v>
      </c>
      <c r="J46" s="11">
        <f t="shared" si="2"/>
        <v>93.137254901960802</v>
      </c>
      <c r="K46" s="7">
        <f>SUM([1]Sheet1!P41:Q41)</f>
        <v>4</v>
      </c>
      <c r="L46" s="11">
        <f t="shared" si="8"/>
        <v>66.6666666666667</v>
      </c>
      <c r="M46" s="7">
        <f>SUM([1]Sheet1!S41:U41)</f>
        <v>34</v>
      </c>
      <c r="N46" s="11">
        <f t="shared" si="4"/>
        <v>87.179487179487197</v>
      </c>
      <c r="O46" s="7">
        <f>SUM([1]Sheet1!W41:X41)</f>
        <v>7</v>
      </c>
      <c r="P46" s="7">
        <f t="shared" si="7"/>
        <v>87.5</v>
      </c>
      <c r="Q46" s="7">
        <f>SUM([1]Sheet1!Z41:AB41)</f>
        <v>6</v>
      </c>
      <c r="R46" s="7">
        <f t="shared" si="6"/>
        <v>60</v>
      </c>
    </row>
    <row r="47" spans="1:18">
      <c r="A47" s="8">
        <v>42</v>
      </c>
      <c r="B47" s="1" t="s">
        <v>61</v>
      </c>
      <c r="C47" s="7">
        <f>SUM([1]Sheet1!D42:F42)</f>
        <v>68</v>
      </c>
      <c r="D47" s="11">
        <f t="shared" si="0"/>
        <v>97.142857142857096</v>
      </c>
      <c r="E47" s="7">
        <f>SUM([1]Sheet1!H42:J42)</f>
        <v>107</v>
      </c>
      <c r="F47" s="11">
        <f t="shared" si="1"/>
        <v>94.690265486725707</v>
      </c>
      <c r="G47" s="11"/>
      <c r="H47" s="11"/>
      <c r="I47" s="7">
        <f>SUM([1]Sheet1!L42:N42)</f>
        <v>99</v>
      </c>
      <c r="J47" s="11">
        <f t="shared" si="2"/>
        <v>97.058823529411796</v>
      </c>
      <c r="K47" s="7">
        <f>SUM([1]Sheet1!P42:Q42)</f>
        <v>6</v>
      </c>
      <c r="L47" s="11">
        <f t="shared" si="8"/>
        <v>100</v>
      </c>
      <c r="M47" s="7">
        <f>SUM([1]Sheet1!S42:U42)</f>
        <v>39</v>
      </c>
      <c r="N47" s="11">
        <f t="shared" si="4"/>
        <v>100</v>
      </c>
      <c r="O47" s="7">
        <f>SUM([1]Sheet1!W42:X42)</f>
        <v>8</v>
      </c>
      <c r="P47" s="7">
        <f t="shared" si="7"/>
        <v>100</v>
      </c>
      <c r="Q47" s="7">
        <f>SUM([1]Sheet1!Z42:AB42)</f>
        <v>10</v>
      </c>
      <c r="R47" s="7">
        <f t="shared" si="6"/>
        <v>100</v>
      </c>
    </row>
    <row r="48" spans="1:18">
      <c r="A48" s="8">
        <v>43</v>
      </c>
      <c r="B48" s="1" t="s">
        <v>62</v>
      </c>
      <c r="C48" s="7">
        <f>SUM([1]Sheet1!D43:F43)</f>
        <v>70</v>
      </c>
      <c r="D48" s="11">
        <f t="shared" si="0"/>
        <v>100</v>
      </c>
      <c r="E48" s="7">
        <f>SUM([1]Sheet1!H43:J43)</f>
        <v>111</v>
      </c>
      <c r="F48" s="11">
        <f t="shared" si="1"/>
        <v>98.230088495575203</v>
      </c>
      <c r="G48" s="11"/>
      <c r="H48" s="11"/>
      <c r="I48" s="7">
        <f>SUM([1]Sheet1!L43:N43)</f>
        <v>101</v>
      </c>
      <c r="J48" s="11">
        <f t="shared" si="2"/>
        <v>99.019607843137294</v>
      </c>
      <c r="K48" s="7">
        <f>SUM([1]Sheet1!P43:Q43)</f>
        <v>6</v>
      </c>
      <c r="L48" s="11">
        <f t="shared" si="8"/>
        <v>100</v>
      </c>
      <c r="M48" s="7">
        <f>SUM([1]Sheet1!S43:U43)</f>
        <v>38</v>
      </c>
      <c r="N48" s="11">
        <f t="shared" si="4"/>
        <v>97.435897435897402</v>
      </c>
      <c r="O48" s="7">
        <f>SUM([1]Sheet1!W43:X43)</f>
        <v>8</v>
      </c>
      <c r="P48" s="7">
        <f t="shared" si="7"/>
        <v>100</v>
      </c>
      <c r="Q48" s="7">
        <f>SUM([1]Sheet1!Z43:AB43)</f>
        <v>10</v>
      </c>
      <c r="R48" s="7">
        <f t="shared" si="6"/>
        <v>100</v>
      </c>
    </row>
    <row r="49" spans="1:18">
      <c r="A49" s="8">
        <v>44</v>
      </c>
      <c r="B49" s="1" t="s">
        <v>63</v>
      </c>
      <c r="C49" s="7">
        <f>SUM([1]Sheet1!D44:F44)</f>
        <v>42</v>
      </c>
      <c r="D49" s="11">
        <f t="shared" si="0"/>
        <v>60</v>
      </c>
      <c r="E49" s="7">
        <f>SUM([1]Sheet1!H44:J44)</f>
        <v>74</v>
      </c>
      <c r="F49" s="11">
        <f t="shared" si="1"/>
        <v>65.486725663716797</v>
      </c>
      <c r="G49" s="11"/>
      <c r="H49" s="11"/>
      <c r="I49" s="7">
        <f>SUM([1]Sheet1!L44:N44)</f>
        <v>65</v>
      </c>
      <c r="J49" s="11">
        <f t="shared" si="2"/>
        <v>63.725490196078397</v>
      </c>
      <c r="K49" s="7">
        <f>SUM([1]Sheet1!P44:Q44)</f>
        <v>3</v>
      </c>
      <c r="L49" s="11">
        <f t="shared" si="8"/>
        <v>50</v>
      </c>
      <c r="M49" s="7">
        <f>SUM([1]Sheet1!S44:U44)</f>
        <v>26</v>
      </c>
      <c r="N49" s="11">
        <f t="shared" si="4"/>
        <v>66.6666666666667</v>
      </c>
      <c r="O49" s="7">
        <f>SUM([1]Sheet1!W44:X44)</f>
        <v>4</v>
      </c>
      <c r="P49" s="7">
        <f t="shared" si="7"/>
        <v>50</v>
      </c>
      <c r="Q49" s="7">
        <f>SUM([1]Sheet1!Z44:AB44)</f>
        <v>3</v>
      </c>
      <c r="R49" s="7">
        <f t="shared" si="6"/>
        <v>30</v>
      </c>
    </row>
    <row r="50" spans="1:18">
      <c r="A50" s="8">
        <v>45</v>
      </c>
      <c r="B50" s="1" t="s">
        <v>64</v>
      </c>
      <c r="C50" s="7">
        <f>SUM([1]Sheet1!D45:F45)</f>
        <v>67</v>
      </c>
      <c r="D50" s="11">
        <f t="shared" si="0"/>
        <v>95.714285714285694</v>
      </c>
      <c r="E50" s="7">
        <f>SUM([1]Sheet1!H45:J45)</f>
        <v>108</v>
      </c>
      <c r="F50" s="11">
        <f t="shared" si="1"/>
        <v>95.575221238938099</v>
      </c>
      <c r="G50" s="11"/>
      <c r="H50" s="11"/>
      <c r="I50" s="7">
        <f>SUM([1]Sheet1!L45:N45)</f>
        <v>99</v>
      </c>
      <c r="J50" s="11">
        <f t="shared" si="2"/>
        <v>97.058823529411796</v>
      </c>
      <c r="K50" s="7">
        <f>SUM([1]Sheet1!P45:Q45)</f>
        <v>6</v>
      </c>
      <c r="L50" s="11">
        <f t="shared" si="8"/>
        <v>100</v>
      </c>
      <c r="M50" s="7">
        <f>SUM([1]Sheet1!S45:U45)</f>
        <v>35</v>
      </c>
      <c r="N50" s="11">
        <f t="shared" si="4"/>
        <v>89.743589743589794</v>
      </c>
      <c r="O50" s="7">
        <f>SUM([1]Sheet1!W45:X45)</f>
        <v>8</v>
      </c>
      <c r="P50" s="7">
        <f t="shared" si="7"/>
        <v>100</v>
      </c>
      <c r="Q50" s="7">
        <f>SUM([1]Sheet1!Z45:AB45)</f>
        <v>9</v>
      </c>
      <c r="R50" s="7">
        <f t="shared" si="6"/>
        <v>90</v>
      </c>
    </row>
    <row r="51" spans="1:18">
      <c r="A51" s="8">
        <v>46</v>
      </c>
      <c r="B51" s="1" t="s">
        <v>65</v>
      </c>
      <c r="C51" s="7">
        <f>SUM([1]Sheet1!D46:F46)</f>
        <v>62</v>
      </c>
      <c r="D51" s="11">
        <f t="shared" si="0"/>
        <v>88.571428571428598</v>
      </c>
      <c r="E51" s="7">
        <f>SUM([1]Sheet1!H46:J46)</f>
        <v>100</v>
      </c>
      <c r="F51" s="11">
        <f t="shared" si="1"/>
        <v>88.495575221238894</v>
      </c>
      <c r="G51" s="11"/>
      <c r="H51" s="11"/>
      <c r="I51" s="7">
        <f>SUM([1]Sheet1!L46:N46)</f>
        <v>95</v>
      </c>
      <c r="J51" s="11">
        <f t="shared" si="2"/>
        <v>93.137254901960802</v>
      </c>
      <c r="K51" s="7">
        <f>SUM([1]Sheet1!P46:Q46)</f>
        <v>9</v>
      </c>
      <c r="L51" s="11">
        <f t="shared" ref="L51:L64" si="9">K51/9*100</f>
        <v>100</v>
      </c>
      <c r="M51" s="7">
        <f>SUM([1]Sheet1!S46:U46)</f>
        <v>35</v>
      </c>
      <c r="N51" s="11">
        <f t="shared" si="4"/>
        <v>89.743589743589794</v>
      </c>
      <c r="O51" s="7">
        <f>SUM([1]Sheet1!W46:X46)</f>
        <v>8</v>
      </c>
      <c r="P51" s="7">
        <f t="shared" si="7"/>
        <v>100</v>
      </c>
      <c r="Q51" s="7">
        <f>SUM([1]Sheet1!Z46:AB46)</f>
        <v>9</v>
      </c>
      <c r="R51" s="7">
        <f t="shared" si="6"/>
        <v>90</v>
      </c>
    </row>
    <row r="52" spans="1:18">
      <c r="A52" s="8">
        <v>47</v>
      </c>
      <c r="B52" s="1" t="s">
        <v>66</v>
      </c>
      <c r="C52" s="7">
        <f>SUM([1]Sheet1!D47:F47)</f>
        <v>68</v>
      </c>
      <c r="D52" s="11">
        <f t="shared" si="0"/>
        <v>97.142857142857096</v>
      </c>
      <c r="E52" s="7">
        <f>SUM([1]Sheet1!H47:J47)</f>
        <v>108</v>
      </c>
      <c r="F52" s="11">
        <f t="shared" si="1"/>
        <v>95.575221238938099</v>
      </c>
      <c r="G52" s="11"/>
      <c r="H52" s="11"/>
      <c r="I52" s="7">
        <f>SUM([1]Sheet1!L47:N47)</f>
        <v>100</v>
      </c>
      <c r="J52" s="11">
        <f t="shared" si="2"/>
        <v>98.039215686274503</v>
      </c>
      <c r="K52" s="7">
        <f>SUM([1]Sheet1!P47:Q47)</f>
        <v>9</v>
      </c>
      <c r="L52" s="11">
        <f t="shared" si="9"/>
        <v>100</v>
      </c>
      <c r="M52" s="7">
        <f>SUM([1]Sheet1!S47:U47)</f>
        <v>39</v>
      </c>
      <c r="N52" s="11">
        <f t="shared" si="4"/>
        <v>100</v>
      </c>
      <c r="O52" s="7">
        <f>SUM([1]Sheet1!W47:X47)</f>
        <v>8</v>
      </c>
      <c r="P52" s="7">
        <f t="shared" si="7"/>
        <v>100</v>
      </c>
      <c r="Q52" s="7">
        <f>SUM([1]Sheet1!Z47:AB47)</f>
        <v>10</v>
      </c>
      <c r="R52" s="7">
        <f t="shared" si="6"/>
        <v>100</v>
      </c>
    </row>
    <row r="53" spans="1:18">
      <c r="A53" s="8">
        <v>48</v>
      </c>
      <c r="B53" s="1" t="s">
        <v>67</v>
      </c>
      <c r="C53" s="7">
        <f>SUM([1]Sheet1!D48:F48)</f>
        <v>64</v>
      </c>
      <c r="D53" s="11">
        <f t="shared" si="0"/>
        <v>91.428571428571402</v>
      </c>
      <c r="E53" s="7">
        <f>SUM([1]Sheet1!H48:J48)</f>
        <v>105</v>
      </c>
      <c r="F53" s="11">
        <f t="shared" si="1"/>
        <v>92.920353982300895</v>
      </c>
      <c r="G53" s="11"/>
      <c r="H53" s="11"/>
      <c r="I53" s="7">
        <f>SUM([1]Sheet1!L48:N48)</f>
        <v>95</v>
      </c>
      <c r="J53" s="11">
        <f t="shared" si="2"/>
        <v>93.137254901960802</v>
      </c>
      <c r="K53" s="7">
        <f>SUM([1]Sheet1!P48:Q48)</f>
        <v>8</v>
      </c>
      <c r="L53" s="11">
        <f t="shared" si="9"/>
        <v>88.8888888888889</v>
      </c>
      <c r="M53" s="7">
        <f>SUM([1]Sheet1!S48:U48)</f>
        <v>39</v>
      </c>
      <c r="N53" s="11">
        <f t="shared" si="4"/>
        <v>100</v>
      </c>
      <c r="O53" s="7">
        <f>SUM([1]Sheet1!W48:X48)</f>
        <v>8</v>
      </c>
      <c r="P53" s="7">
        <f t="shared" si="7"/>
        <v>100</v>
      </c>
      <c r="Q53" s="7">
        <f>SUM([1]Sheet1!Z48:AB48)</f>
        <v>9</v>
      </c>
      <c r="R53" s="7">
        <f t="shared" si="6"/>
        <v>90</v>
      </c>
    </row>
    <row r="54" spans="1:18">
      <c r="A54" s="8">
        <v>49</v>
      </c>
      <c r="B54" s="1" t="s">
        <v>68</v>
      </c>
      <c r="C54" s="7">
        <f>SUM([1]Sheet1!D49:F49)</f>
        <v>69</v>
      </c>
      <c r="D54" s="11">
        <f t="shared" si="0"/>
        <v>98.571428571428598</v>
      </c>
      <c r="E54" s="7">
        <f>SUM([1]Sheet1!H49:J49)</f>
        <v>108</v>
      </c>
      <c r="F54" s="11">
        <f t="shared" si="1"/>
        <v>95.575221238938099</v>
      </c>
      <c r="G54" s="11"/>
      <c r="H54" s="11"/>
      <c r="I54" s="7">
        <f>SUM([1]Sheet1!L49:N49)</f>
        <v>98</v>
      </c>
      <c r="J54" s="11">
        <f t="shared" si="2"/>
        <v>96.078431372549005</v>
      </c>
      <c r="K54" s="7">
        <f>SUM([1]Sheet1!P49:Q49)</f>
        <v>9</v>
      </c>
      <c r="L54" s="11">
        <f t="shared" si="9"/>
        <v>100</v>
      </c>
      <c r="M54" s="7">
        <f>SUM([1]Sheet1!S49:U49)</f>
        <v>38</v>
      </c>
      <c r="N54" s="11">
        <f t="shared" si="4"/>
        <v>97.435897435897402</v>
      </c>
      <c r="O54" s="7">
        <f>SUM([1]Sheet1!W49:X49)</f>
        <v>7</v>
      </c>
      <c r="P54" s="7">
        <f t="shared" si="7"/>
        <v>87.5</v>
      </c>
      <c r="Q54" s="7">
        <f>SUM([1]Sheet1!Z49:AB49)</f>
        <v>8</v>
      </c>
      <c r="R54" s="7">
        <f t="shared" si="6"/>
        <v>80</v>
      </c>
    </row>
    <row r="55" spans="1:18">
      <c r="A55" s="8">
        <v>50</v>
      </c>
      <c r="B55" s="1" t="s">
        <v>69</v>
      </c>
      <c r="C55" s="7">
        <f>SUM([1]Sheet1!D50:F50)</f>
        <v>63</v>
      </c>
      <c r="D55" s="11">
        <f t="shared" si="0"/>
        <v>90</v>
      </c>
      <c r="E55" s="7">
        <f>SUM([1]Sheet1!H50:J50)</f>
        <v>107</v>
      </c>
      <c r="F55" s="11">
        <f t="shared" si="1"/>
        <v>94.690265486725707</v>
      </c>
      <c r="G55" s="11"/>
      <c r="H55" s="11"/>
      <c r="I55" s="7">
        <f>SUM([1]Sheet1!L50:N50)</f>
        <v>93</v>
      </c>
      <c r="J55" s="11">
        <f t="shared" si="2"/>
        <v>91.176470588235304</v>
      </c>
      <c r="K55" s="7">
        <f>SUM([1]Sheet1!P50:Q50)</f>
        <v>9</v>
      </c>
      <c r="L55" s="11">
        <f t="shared" si="9"/>
        <v>100</v>
      </c>
      <c r="M55" s="7">
        <f>SUM([1]Sheet1!S50:U50)</f>
        <v>38</v>
      </c>
      <c r="N55" s="11">
        <f t="shared" si="4"/>
        <v>97.435897435897402</v>
      </c>
      <c r="O55" s="7">
        <f>SUM([1]Sheet1!W50:X50)</f>
        <v>7</v>
      </c>
      <c r="P55" s="7">
        <f t="shared" si="7"/>
        <v>87.5</v>
      </c>
      <c r="Q55" s="7">
        <f>SUM([1]Sheet1!Z50:AB50)</f>
        <v>9</v>
      </c>
      <c r="R55" s="7">
        <f t="shared" si="6"/>
        <v>90</v>
      </c>
    </row>
    <row r="56" spans="1:18">
      <c r="A56" s="8">
        <v>51</v>
      </c>
      <c r="B56" s="1" t="s">
        <v>70</v>
      </c>
      <c r="C56" s="7">
        <f>SUM([1]Sheet1!D51:F51)</f>
        <v>65</v>
      </c>
      <c r="D56" s="11">
        <f t="shared" si="0"/>
        <v>92.857142857142904</v>
      </c>
      <c r="E56" s="7">
        <f>SUM([1]Sheet1!H51:J51)</f>
        <v>101</v>
      </c>
      <c r="F56" s="11">
        <f t="shared" si="1"/>
        <v>89.3805309734513</v>
      </c>
      <c r="G56" s="11"/>
      <c r="H56" s="11"/>
      <c r="I56" s="7">
        <f>SUM([1]Sheet1!L51:N51)</f>
        <v>95</v>
      </c>
      <c r="J56" s="11">
        <f t="shared" si="2"/>
        <v>93.137254901960802</v>
      </c>
      <c r="K56" s="7">
        <f>SUM([1]Sheet1!P51:Q51)</f>
        <v>7</v>
      </c>
      <c r="L56" s="11">
        <f t="shared" si="9"/>
        <v>77.7777777777778</v>
      </c>
      <c r="M56" s="7">
        <f>SUM([1]Sheet1!S51:U51)</f>
        <v>35</v>
      </c>
      <c r="N56" s="11">
        <f t="shared" si="4"/>
        <v>89.743589743589794</v>
      </c>
      <c r="O56" s="7">
        <f>SUM([1]Sheet1!W51:X51)</f>
        <v>8</v>
      </c>
      <c r="P56" s="7">
        <f t="shared" si="7"/>
        <v>100</v>
      </c>
      <c r="Q56" s="7">
        <f>SUM([1]Sheet1!Z51:AB51)</f>
        <v>9</v>
      </c>
      <c r="R56" s="7">
        <f t="shared" si="6"/>
        <v>90</v>
      </c>
    </row>
    <row r="57" spans="1:18">
      <c r="A57" s="8">
        <v>52</v>
      </c>
      <c r="B57" s="1" t="s">
        <v>71</v>
      </c>
      <c r="C57" s="7">
        <f>SUM([1]Sheet1!D52:F52)</f>
        <v>66</v>
      </c>
      <c r="D57" s="11">
        <f t="shared" si="0"/>
        <v>94.285714285714306</v>
      </c>
      <c r="E57" s="7">
        <f>SUM([1]Sheet1!H52:J52)</f>
        <v>109</v>
      </c>
      <c r="F57" s="11">
        <f t="shared" si="1"/>
        <v>96.460176991150405</v>
      </c>
      <c r="G57" s="11"/>
      <c r="H57" s="11"/>
      <c r="I57" s="7">
        <f>SUM([1]Sheet1!L52:N52)</f>
        <v>100</v>
      </c>
      <c r="J57" s="11">
        <f t="shared" si="2"/>
        <v>98.039215686274503</v>
      </c>
      <c r="K57" s="7">
        <f>SUM([1]Sheet1!P52:Q52)</f>
        <v>9</v>
      </c>
      <c r="L57" s="11">
        <f t="shared" si="9"/>
        <v>100</v>
      </c>
      <c r="M57" s="7">
        <f>SUM([1]Sheet1!S52:U52)</f>
        <v>39</v>
      </c>
      <c r="N57" s="11">
        <f t="shared" si="4"/>
        <v>100</v>
      </c>
      <c r="O57" s="7">
        <f>SUM([1]Sheet1!W52:X52)</f>
        <v>8</v>
      </c>
      <c r="P57" s="7">
        <f t="shared" si="7"/>
        <v>100</v>
      </c>
      <c r="Q57" s="7">
        <f>SUM([1]Sheet1!Z52:AB52)</f>
        <v>10</v>
      </c>
      <c r="R57" s="7">
        <f t="shared" si="6"/>
        <v>100</v>
      </c>
    </row>
    <row r="58" spans="1:18">
      <c r="A58" s="8">
        <v>53</v>
      </c>
      <c r="B58" s="1" t="s">
        <v>72</v>
      </c>
      <c r="C58" s="7">
        <f>SUM([1]Sheet1!D53:F53)</f>
        <v>68</v>
      </c>
      <c r="D58" s="11">
        <f t="shared" si="0"/>
        <v>97.142857142857096</v>
      </c>
      <c r="E58" s="7">
        <f>SUM([1]Sheet1!H53:J53)</f>
        <v>110</v>
      </c>
      <c r="F58" s="11">
        <f t="shared" si="1"/>
        <v>97.345132743362797</v>
      </c>
      <c r="G58" s="11"/>
      <c r="H58" s="11"/>
      <c r="I58" s="7">
        <f>SUM([1]Sheet1!L53:N53)</f>
        <v>98</v>
      </c>
      <c r="J58" s="11">
        <f t="shared" si="2"/>
        <v>96.078431372549005</v>
      </c>
      <c r="K58" s="7">
        <f>SUM([1]Sheet1!P53:Q53)</f>
        <v>8</v>
      </c>
      <c r="L58" s="11">
        <f t="shared" si="9"/>
        <v>88.8888888888889</v>
      </c>
      <c r="M58" s="7">
        <f>SUM([1]Sheet1!S53:U53)</f>
        <v>38</v>
      </c>
      <c r="N58" s="11">
        <f t="shared" si="4"/>
        <v>97.435897435897402</v>
      </c>
      <c r="O58" s="7">
        <f>SUM([1]Sheet1!W53:X53)</f>
        <v>8</v>
      </c>
      <c r="P58" s="7">
        <f t="shared" si="7"/>
        <v>100</v>
      </c>
      <c r="Q58" s="7">
        <f>SUM([1]Sheet1!Z53:AB53)</f>
        <v>10</v>
      </c>
      <c r="R58" s="7">
        <f t="shared" si="6"/>
        <v>100</v>
      </c>
    </row>
    <row r="59" spans="1:18" ht="22.5">
      <c r="A59" s="8">
        <v>54</v>
      </c>
      <c r="B59" s="28" t="s">
        <v>73</v>
      </c>
      <c r="C59" s="7">
        <f>SUM([1]Sheet1!D54:F54)</f>
        <v>68</v>
      </c>
      <c r="D59" s="11">
        <f t="shared" si="0"/>
        <v>97.142857142857096</v>
      </c>
      <c r="E59" s="7">
        <f>SUM([1]Sheet1!H54:J54)</f>
        <v>108</v>
      </c>
      <c r="F59" s="11">
        <f t="shared" si="1"/>
        <v>95.575221238938099</v>
      </c>
      <c r="G59" s="11"/>
      <c r="H59" s="11"/>
      <c r="I59" s="7">
        <f>SUM([1]Sheet1!L54:N54)</f>
        <v>95</v>
      </c>
      <c r="J59" s="11">
        <f t="shared" si="2"/>
        <v>93.137254901960802</v>
      </c>
      <c r="K59" s="7">
        <f>SUM([1]Sheet1!P54:Q54)</f>
        <v>9</v>
      </c>
      <c r="L59" s="11">
        <f t="shared" si="9"/>
        <v>100</v>
      </c>
      <c r="M59" s="7">
        <f>SUM([1]Sheet1!S54:U54)</f>
        <v>39</v>
      </c>
      <c r="N59" s="11">
        <f t="shared" si="4"/>
        <v>100</v>
      </c>
      <c r="O59" s="7">
        <f>SUM([1]Sheet1!W54:X54)</f>
        <v>8</v>
      </c>
      <c r="P59" s="7">
        <f t="shared" si="7"/>
        <v>100</v>
      </c>
      <c r="Q59" s="7">
        <f>SUM([1]Sheet1!Z54:AB54)</f>
        <v>10</v>
      </c>
      <c r="R59" s="7">
        <f t="shared" si="6"/>
        <v>100</v>
      </c>
    </row>
    <row r="60" spans="1:18">
      <c r="A60" s="8">
        <v>55</v>
      </c>
      <c r="B60" s="1" t="s">
        <v>74</v>
      </c>
      <c r="C60" s="7">
        <f>SUM([1]Sheet1!D55:F55)</f>
        <v>62</v>
      </c>
      <c r="D60" s="11">
        <f t="shared" si="0"/>
        <v>88.571428571428598</v>
      </c>
      <c r="E60" s="7">
        <f>SUM([1]Sheet1!H55:J55)</f>
        <v>98</v>
      </c>
      <c r="F60" s="11">
        <f t="shared" si="1"/>
        <v>86.725663716814196</v>
      </c>
      <c r="G60" s="11"/>
      <c r="H60" s="11"/>
      <c r="I60" s="7">
        <f>SUM([1]Sheet1!L55:N55)</f>
        <v>88</v>
      </c>
      <c r="J60" s="11">
        <f t="shared" si="2"/>
        <v>86.274509803921603</v>
      </c>
      <c r="K60" s="7">
        <f>SUM([1]Sheet1!P55:Q55)</f>
        <v>8</v>
      </c>
      <c r="L60" s="11">
        <f t="shared" si="9"/>
        <v>88.8888888888889</v>
      </c>
      <c r="M60" s="7">
        <f>SUM([1]Sheet1!S55:U55)</f>
        <v>38</v>
      </c>
      <c r="N60" s="11">
        <f t="shared" si="4"/>
        <v>97.435897435897402</v>
      </c>
      <c r="O60" s="7">
        <f>SUM([1]Sheet1!W55:X55)</f>
        <v>8</v>
      </c>
      <c r="P60" s="7">
        <f t="shared" si="7"/>
        <v>100</v>
      </c>
      <c r="Q60" s="7">
        <f>SUM([1]Sheet1!Z55:AB55)</f>
        <v>9</v>
      </c>
      <c r="R60" s="7">
        <f t="shared" si="6"/>
        <v>90</v>
      </c>
    </row>
    <row r="61" spans="1:18">
      <c r="A61" s="8">
        <v>56</v>
      </c>
      <c r="B61" s="1" t="s">
        <v>75</v>
      </c>
      <c r="C61" s="7">
        <f>SUM([1]Sheet1!D56:F56)</f>
        <v>66</v>
      </c>
      <c r="D61" s="11">
        <f t="shared" si="0"/>
        <v>94.285714285714306</v>
      </c>
      <c r="E61" s="7">
        <f>SUM([1]Sheet1!H56:J56)</f>
        <v>104</v>
      </c>
      <c r="F61" s="11">
        <f t="shared" si="1"/>
        <v>92.035398230088504</v>
      </c>
      <c r="G61" s="11"/>
      <c r="H61" s="11"/>
      <c r="I61" s="7">
        <f>SUM([1]Sheet1!L56:N56)</f>
        <v>95</v>
      </c>
      <c r="J61" s="11">
        <f t="shared" si="2"/>
        <v>93.137254901960802</v>
      </c>
      <c r="K61" s="7">
        <f>SUM([1]Sheet1!P56:Q56)</f>
        <v>8</v>
      </c>
      <c r="L61" s="11">
        <f t="shared" si="9"/>
        <v>88.8888888888889</v>
      </c>
      <c r="M61" s="7">
        <f>SUM([1]Sheet1!S56:U56)</f>
        <v>35</v>
      </c>
      <c r="N61" s="11">
        <f t="shared" si="4"/>
        <v>89.743589743589794</v>
      </c>
      <c r="O61" s="7">
        <f>SUM([1]Sheet1!W56:X56)</f>
        <v>7</v>
      </c>
      <c r="P61" s="7">
        <f t="shared" si="7"/>
        <v>87.5</v>
      </c>
      <c r="Q61" s="7">
        <f>SUM([1]Sheet1!Z56:AB56)</f>
        <v>10</v>
      </c>
      <c r="R61" s="7">
        <f t="shared" si="6"/>
        <v>100</v>
      </c>
    </row>
    <row r="62" spans="1:18">
      <c r="A62" s="8">
        <v>57</v>
      </c>
      <c r="B62" s="1" t="s">
        <v>76</v>
      </c>
      <c r="C62" s="7">
        <f>SUM([1]Sheet1!D57:F57)</f>
        <v>69</v>
      </c>
      <c r="D62" s="11">
        <f t="shared" si="0"/>
        <v>98.571428571428598</v>
      </c>
      <c r="E62" s="7">
        <f>SUM([1]Sheet1!H57:J57)</f>
        <v>110</v>
      </c>
      <c r="F62" s="11">
        <f t="shared" si="1"/>
        <v>97.345132743362797</v>
      </c>
      <c r="G62" s="11"/>
      <c r="H62" s="11"/>
      <c r="I62" s="7">
        <f>SUM([1]Sheet1!L57:N57)</f>
        <v>97</v>
      </c>
      <c r="J62" s="11">
        <f t="shared" si="2"/>
        <v>95.098039215686299</v>
      </c>
      <c r="K62" s="7">
        <f>SUM([1]Sheet1!P57:Q57)</f>
        <v>8</v>
      </c>
      <c r="L62" s="11">
        <f t="shared" si="9"/>
        <v>88.8888888888889</v>
      </c>
      <c r="M62" s="7">
        <f>SUM([1]Sheet1!S57:U57)</f>
        <v>39</v>
      </c>
      <c r="N62" s="11">
        <f t="shared" si="4"/>
        <v>100</v>
      </c>
      <c r="O62" s="7">
        <f>SUM([1]Sheet1!W57:X57)</f>
        <v>8</v>
      </c>
      <c r="P62" s="7">
        <f t="shared" si="7"/>
        <v>100</v>
      </c>
      <c r="Q62" s="7">
        <f>SUM([1]Sheet1!Z57:AB57)</f>
        <v>10</v>
      </c>
      <c r="R62" s="7">
        <f t="shared" si="6"/>
        <v>100</v>
      </c>
    </row>
    <row r="63" spans="1:18">
      <c r="A63" s="8">
        <v>58</v>
      </c>
      <c r="B63" s="1" t="s">
        <v>77</v>
      </c>
      <c r="C63" s="7">
        <f>SUM([1]Sheet1!D58:F58)</f>
        <v>65</v>
      </c>
      <c r="D63" s="11">
        <f t="shared" si="0"/>
        <v>92.857142857142904</v>
      </c>
      <c r="E63" s="7">
        <f>SUM([1]Sheet1!H58:J58)</f>
        <v>109</v>
      </c>
      <c r="F63" s="11">
        <f t="shared" si="1"/>
        <v>96.460176991150405</v>
      </c>
      <c r="G63" s="11"/>
      <c r="H63" s="11"/>
      <c r="I63" s="7">
        <f>SUM([1]Sheet1!L58:N58)</f>
        <v>95</v>
      </c>
      <c r="J63" s="11">
        <f t="shared" si="2"/>
        <v>93.137254901960802</v>
      </c>
      <c r="K63" s="7">
        <f>SUM([1]Sheet1!P58:Q58)</f>
        <v>8</v>
      </c>
      <c r="L63" s="11">
        <f t="shared" si="9"/>
        <v>88.8888888888889</v>
      </c>
      <c r="M63" s="7">
        <f>SUM([1]Sheet1!S58:U58)</f>
        <v>38</v>
      </c>
      <c r="N63" s="11">
        <f t="shared" si="4"/>
        <v>97.435897435897402</v>
      </c>
      <c r="O63" s="7">
        <f>SUM([1]Sheet1!W58:X58)</f>
        <v>8</v>
      </c>
      <c r="P63" s="7">
        <f t="shared" si="7"/>
        <v>100</v>
      </c>
      <c r="Q63" s="7">
        <f>SUM([1]Sheet1!Z58:AB58)</f>
        <v>9</v>
      </c>
      <c r="R63" s="7">
        <f t="shared" si="6"/>
        <v>90</v>
      </c>
    </row>
    <row r="64" spans="1:18">
      <c r="A64" s="8">
        <v>59</v>
      </c>
      <c r="B64" s="1" t="s">
        <v>78</v>
      </c>
      <c r="C64" s="7">
        <f>SUM([1]Sheet1!D59:F59)</f>
        <v>44</v>
      </c>
      <c r="D64" s="11">
        <f t="shared" si="0"/>
        <v>62.857142857142897</v>
      </c>
      <c r="E64" s="7">
        <f>SUM([1]Sheet1!H59:J59)</f>
        <v>73</v>
      </c>
      <c r="F64" s="11">
        <f t="shared" si="1"/>
        <v>64.601769911504405</v>
      </c>
      <c r="G64" s="11"/>
      <c r="H64" s="11"/>
      <c r="I64" s="7">
        <f>SUM([1]Sheet1!L59:N59)</f>
        <v>69</v>
      </c>
      <c r="J64" s="11">
        <f t="shared" si="2"/>
        <v>67.647058823529406</v>
      </c>
      <c r="K64" s="7">
        <f>SUM([1]Sheet1!P59:Q59)</f>
        <v>5</v>
      </c>
      <c r="L64" s="11">
        <f t="shared" si="9"/>
        <v>55.5555555555556</v>
      </c>
      <c r="M64" s="7">
        <f>SUM([1]Sheet1!S59:U59)</f>
        <v>32</v>
      </c>
      <c r="N64" s="11">
        <f t="shared" si="4"/>
        <v>82.051282051282001</v>
      </c>
      <c r="O64" s="7">
        <f>SUM([1]Sheet1!W59:X59)</f>
        <v>7</v>
      </c>
      <c r="P64" s="7">
        <f t="shared" si="7"/>
        <v>87.5</v>
      </c>
      <c r="Q64" s="7">
        <f>SUM([1]Sheet1!Z59:AB59)</f>
        <v>4</v>
      </c>
      <c r="R64" s="7">
        <f t="shared" si="6"/>
        <v>40</v>
      </c>
    </row>
  </sheetData>
  <mergeCells count="17">
    <mergeCell ref="M4:N4"/>
    <mergeCell ref="O4:P4"/>
    <mergeCell ref="Q4:R4"/>
    <mergeCell ref="A3:A5"/>
    <mergeCell ref="B3:B5"/>
    <mergeCell ref="C4:D4"/>
    <mergeCell ref="E4:F4"/>
    <mergeCell ref="G4:H4"/>
    <mergeCell ref="I4:J4"/>
    <mergeCell ref="K4:L4"/>
    <mergeCell ref="A1:R1"/>
    <mergeCell ref="A2:R2"/>
    <mergeCell ref="C3:D3"/>
    <mergeCell ref="E3:H3"/>
    <mergeCell ref="I3:L3"/>
    <mergeCell ref="M3:P3"/>
    <mergeCell ref="Q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64"/>
  <sheetViews>
    <sheetView topLeftCell="A4" workbookViewId="0">
      <selection activeCell="N16" sqref="N16"/>
    </sheetView>
  </sheetViews>
  <sheetFormatPr defaultColWidth="9" defaultRowHeight="15"/>
  <cols>
    <col min="1" max="1" width="3.42578125" style="29" customWidth="1"/>
    <col min="2" max="2" width="22.42578125" style="29" customWidth="1"/>
    <col min="3" max="3" width="10.42578125" style="29" customWidth="1"/>
    <col min="4" max="4" width="6.42578125" style="29" customWidth="1"/>
    <col min="5" max="5" width="10.5703125" style="29" customWidth="1"/>
    <col min="6" max="6" width="6.42578125" style="29" customWidth="1"/>
    <col min="7" max="7" width="10.7109375" style="29" customWidth="1"/>
    <col min="8" max="8" width="6.42578125" style="29" customWidth="1"/>
    <col min="9" max="9" width="10.42578125" style="29" customWidth="1"/>
    <col min="10" max="10" width="6.42578125" style="29" customWidth="1"/>
    <col min="11" max="11" width="10.5703125" style="29" customWidth="1"/>
    <col min="12" max="12" width="6.42578125" style="29" customWidth="1"/>
    <col min="13" max="13" width="10.28515625" style="29" customWidth="1"/>
    <col min="14" max="14" width="6.42578125" style="29" customWidth="1"/>
    <col min="15" max="15" width="10.5703125" style="29" customWidth="1"/>
    <col min="16" max="16" width="6.42578125" style="29" customWidth="1"/>
    <col min="17" max="17" width="10.5703125" style="29" customWidth="1"/>
    <col min="18" max="18" width="6.42578125" style="29" customWidth="1"/>
    <col min="19" max="19" width="10.28515625" style="29" customWidth="1"/>
    <col min="20" max="20" width="6.42578125" style="29" customWidth="1"/>
    <col min="21" max="16384" width="9" style="29"/>
  </cols>
  <sheetData>
    <row r="1" spans="1:20" ht="19.5" customHeight="1">
      <c r="A1" s="88" t="s">
        <v>99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0" ht="17.25" customHeight="1">
      <c r="A2" s="88" t="s">
        <v>146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0" ht="30.95" customHeight="1">
      <c r="A3" s="93" t="s">
        <v>127</v>
      </c>
      <c r="B3" s="94" t="s">
        <v>3</v>
      </c>
      <c r="C3" s="89" t="s">
        <v>4</v>
      </c>
      <c r="D3" s="89"/>
      <c r="E3" s="89"/>
      <c r="F3" s="89"/>
      <c r="G3" s="89" t="s">
        <v>5</v>
      </c>
      <c r="H3" s="89"/>
      <c r="I3" s="89"/>
      <c r="J3" s="89"/>
      <c r="K3" s="89" t="s">
        <v>6</v>
      </c>
      <c r="L3" s="89"/>
      <c r="M3" s="89"/>
      <c r="N3" s="89"/>
      <c r="O3" s="90" t="s">
        <v>7</v>
      </c>
      <c r="P3" s="90"/>
      <c r="Q3" s="90"/>
      <c r="R3" s="90"/>
      <c r="S3" s="91" t="s">
        <v>8</v>
      </c>
      <c r="T3" s="91"/>
    </row>
    <row r="4" spans="1:20" ht="48.75" customHeight="1">
      <c r="A4" s="93"/>
      <c r="B4" s="94"/>
      <c r="C4" s="92" t="s">
        <v>128</v>
      </c>
      <c r="D4" s="92"/>
      <c r="E4" s="92" t="s">
        <v>129</v>
      </c>
      <c r="F4" s="92"/>
      <c r="G4" s="92" t="s">
        <v>130</v>
      </c>
      <c r="H4" s="92"/>
      <c r="I4" s="92" t="s">
        <v>161</v>
      </c>
      <c r="J4" s="92"/>
      <c r="K4" s="92" t="s">
        <v>131</v>
      </c>
      <c r="L4" s="92"/>
      <c r="M4" s="92" t="s">
        <v>132</v>
      </c>
      <c r="N4" s="92"/>
      <c r="O4" s="92" t="s">
        <v>133</v>
      </c>
      <c r="P4" s="92"/>
      <c r="Q4" s="92" t="s">
        <v>134</v>
      </c>
      <c r="R4" s="92"/>
      <c r="S4" s="92" t="s">
        <v>135</v>
      </c>
      <c r="T4" s="92"/>
    </row>
    <row r="5" spans="1:20" ht="23.25" customHeight="1">
      <c r="A5" s="93"/>
      <c r="B5" s="94"/>
      <c r="C5" s="55" t="s">
        <v>17</v>
      </c>
      <c r="D5" s="56" t="s">
        <v>18</v>
      </c>
      <c r="E5" s="55" t="s">
        <v>17</v>
      </c>
      <c r="F5" s="57" t="s">
        <v>18</v>
      </c>
      <c r="G5" s="55" t="s">
        <v>17</v>
      </c>
      <c r="H5" s="57" t="s">
        <v>18</v>
      </c>
      <c r="I5" s="55" t="s">
        <v>17</v>
      </c>
      <c r="J5" s="57" t="s">
        <v>18</v>
      </c>
      <c r="K5" s="55" t="s">
        <v>17</v>
      </c>
      <c r="L5" s="57" t="s">
        <v>18</v>
      </c>
      <c r="M5" s="55" t="s">
        <v>17</v>
      </c>
      <c r="N5" s="57" t="s">
        <v>18</v>
      </c>
      <c r="O5" s="55" t="s">
        <v>17</v>
      </c>
      <c r="P5" s="58" t="s">
        <v>18</v>
      </c>
      <c r="Q5" s="55" t="s">
        <v>17</v>
      </c>
      <c r="R5" s="58" t="s">
        <v>18</v>
      </c>
      <c r="S5" s="55" t="s">
        <v>17</v>
      </c>
      <c r="T5" s="58" t="s">
        <v>18</v>
      </c>
    </row>
    <row r="6" spans="1:20" s="35" customFormat="1">
      <c r="A6" s="30">
        <v>1</v>
      </c>
      <c r="B6" s="34" t="s">
        <v>20</v>
      </c>
      <c r="C6" s="31">
        <v>82</v>
      </c>
      <c r="D6" s="33">
        <v>73.873873873873904</v>
      </c>
      <c r="E6" s="10">
        <f>SUM(CALCULATION!BU1:BW1)</f>
        <v>11</v>
      </c>
      <c r="F6" s="10">
        <f t="shared" ref="F6:F20" si="0">E6/13*100</f>
        <v>84.615384615384613</v>
      </c>
      <c r="G6" s="31">
        <v>147</v>
      </c>
      <c r="H6" s="32">
        <v>76.165803108808305</v>
      </c>
      <c r="I6" s="9">
        <f>SUM(CALCULATION!BY1:CA1)</f>
        <v>32</v>
      </c>
      <c r="J6" s="9">
        <f t="shared" ref="J6:J20" si="1">I6/42*100</f>
        <v>76.19047619047619</v>
      </c>
      <c r="K6" s="31">
        <v>122</v>
      </c>
      <c r="L6" s="32">
        <v>71.345029239766106</v>
      </c>
      <c r="M6" s="31">
        <v>16</v>
      </c>
      <c r="N6" s="32">
        <f>M6/22*100</f>
        <v>72.727272727272734</v>
      </c>
      <c r="O6" s="31">
        <v>64</v>
      </c>
      <c r="P6" s="30">
        <v>88.8888888888889</v>
      </c>
      <c r="Q6" s="31">
        <v>23</v>
      </c>
      <c r="R6" s="30">
        <f>Q6/28*100</f>
        <v>82.142857142857139</v>
      </c>
      <c r="S6" s="31">
        <v>10</v>
      </c>
      <c r="T6" s="30">
        <v>62.5</v>
      </c>
    </row>
    <row r="7" spans="1:20" s="35" customFormat="1">
      <c r="A7" s="30">
        <v>2</v>
      </c>
      <c r="B7" s="34" t="s">
        <v>21</v>
      </c>
      <c r="C7" s="31">
        <v>106</v>
      </c>
      <c r="D7" s="33">
        <v>95.495495495495504</v>
      </c>
      <c r="E7" s="10">
        <f>SUM(CALCULATION!BU2:BW2)</f>
        <v>13</v>
      </c>
      <c r="F7" s="10">
        <f t="shared" si="0"/>
        <v>100</v>
      </c>
      <c r="G7" s="31">
        <v>184</v>
      </c>
      <c r="H7" s="32">
        <v>95.336787564766837</v>
      </c>
      <c r="I7" s="9">
        <f>SUM(CALCULATION!BY2:CA2)</f>
        <v>36</v>
      </c>
      <c r="J7" s="9">
        <f t="shared" si="1"/>
        <v>85.714285714285708</v>
      </c>
      <c r="K7" s="31">
        <v>161</v>
      </c>
      <c r="L7" s="32">
        <v>94.152046783625735</v>
      </c>
      <c r="M7" s="31">
        <v>21</v>
      </c>
      <c r="N7" s="32">
        <f t="shared" ref="N7:N35" si="2">M7/22*100</f>
        <v>95.454545454545453</v>
      </c>
      <c r="O7" s="31">
        <v>69</v>
      </c>
      <c r="P7" s="30">
        <v>95.833333333333343</v>
      </c>
      <c r="Q7" s="31">
        <v>27</v>
      </c>
      <c r="R7" s="30">
        <f t="shared" ref="R7:R20" si="3">Q7/28*100</f>
        <v>96.428571428571431</v>
      </c>
      <c r="S7" s="31">
        <v>16</v>
      </c>
      <c r="T7" s="30">
        <v>100</v>
      </c>
    </row>
    <row r="8" spans="1:20" s="35" customFormat="1">
      <c r="A8" s="30">
        <v>3</v>
      </c>
      <c r="B8" s="34" t="s">
        <v>22</v>
      </c>
      <c r="C8" s="31">
        <v>105</v>
      </c>
      <c r="D8" s="33">
        <v>94.594594594594597</v>
      </c>
      <c r="E8" s="10">
        <f>SUM(CALCULATION!BU3:BW3)</f>
        <v>11</v>
      </c>
      <c r="F8" s="10">
        <f t="shared" si="0"/>
        <v>84.615384615384613</v>
      </c>
      <c r="G8" s="31">
        <v>178</v>
      </c>
      <c r="H8" s="32">
        <v>92.2279792746114</v>
      </c>
      <c r="I8" s="9">
        <f>SUM(CALCULATION!BY3:CA3)</f>
        <v>38</v>
      </c>
      <c r="J8" s="9">
        <f t="shared" si="1"/>
        <v>90.476190476190482</v>
      </c>
      <c r="K8" s="31">
        <v>158</v>
      </c>
      <c r="L8" s="32">
        <v>92.397660818713447</v>
      </c>
      <c r="M8" s="31">
        <v>19</v>
      </c>
      <c r="N8" s="32">
        <f t="shared" si="2"/>
        <v>86.36363636363636</v>
      </c>
      <c r="O8" s="31">
        <v>68</v>
      </c>
      <c r="P8" s="30">
        <v>94.444444444444443</v>
      </c>
      <c r="Q8" s="31">
        <v>28</v>
      </c>
      <c r="R8" s="30">
        <f t="shared" si="3"/>
        <v>100</v>
      </c>
      <c r="S8" s="31">
        <v>14</v>
      </c>
      <c r="T8" s="30">
        <v>87.5</v>
      </c>
    </row>
    <row r="9" spans="1:20" s="35" customFormat="1">
      <c r="A9" s="30">
        <v>4</v>
      </c>
      <c r="B9" s="34" t="s">
        <v>23</v>
      </c>
      <c r="C9" s="31">
        <v>108</v>
      </c>
      <c r="D9" s="33">
        <v>97.297297297297305</v>
      </c>
      <c r="E9" s="10">
        <f>SUM(CALCULATION!BU4:BW4)</f>
        <v>13</v>
      </c>
      <c r="F9" s="10">
        <f t="shared" si="0"/>
        <v>100</v>
      </c>
      <c r="G9" s="31">
        <v>185</v>
      </c>
      <c r="H9" s="32">
        <v>95.854922279792746</v>
      </c>
      <c r="I9" s="9">
        <f>SUM(CALCULATION!BY4:CA4)</f>
        <v>40</v>
      </c>
      <c r="J9" s="9">
        <f t="shared" si="1"/>
        <v>95.238095238095227</v>
      </c>
      <c r="K9" s="31">
        <v>163</v>
      </c>
      <c r="L9" s="32">
        <v>95.32163742690058</v>
      </c>
      <c r="M9" s="31">
        <v>21</v>
      </c>
      <c r="N9" s="32">
        <f t="shared" si="2"/>
        <v>95.454545454545453</v>
      </c>
      <c r="O9" s="31">
        <v>69</v>
      </c>
      <c r="P9" s="30">
        <v>95.833333333333343</v>
      </c>
      <c r="Q9" s="31">
        <v>28</v>
      </c>
      <c r="R9" s="30">
        <f t="shared" si="3"/>
        <v>100</v>
      </c>
      <c r="S9" s="31">
        <v>16</v>
      </c>
      <c r="T9" s="30">
        <v>100</v>
      </c>
    </row>
    <row r="10" spans="1:20" s="35" customFormat="1">
      <c r="A10" s="30">
        <v>5</v>
      </c>
      <c r="B10" s="34" t="s">
        <v>24</v>
      </c>
      <c r="C10" s="31">
        <v>103</v>
      </c>
      <c r="D10" s="33">
        <v>92.792792792792795</v>
      </c>
      <c r="E10" s="10">
        <f>SUM(CALCULATION!BU5:BW5)</f>
        <v>13</v>
      </c>
      <c r="F10" s="10">
        <f t="shared" si="0"/>
        <v>100</v>
      </c>
      <c r="G10" s="31">
        <v>181</v>
      </c>
      <c r="H10" s="32">
        <v>93.782383419689126</v>
      </c>
      <c r="I10" s="9">
        <f>SUM(CALCULATION!BY5:CA5)</f>
        <v>34</v>
      </c>
      <c r="J10" s="9">
        <f t="shared" si="1"/>
        <v>80.952380952380949</v>
      </c>
      <c r="K10" s="31">
        <v>155</v>
      </c>
      <c r="L10" s="32">
        <v>90.643274853801174</v>
      </c>
      <c r="M10" s="31">
        <v>20</v>
      </c>
      <c r="N10" s="32">
        <f t="shared" si="2"/>
        <v>90.909090909090907</v>
      </c>
      <c r="O10" s="31">
        <v>67</v>
      </c>
      <c r="P10" s="30">
        <v>93.055555555555557</v>
      </c>
      <c r="Q10" s="31">
        <v>28</v>
      </c>
      <c r="R10" s="30">
        <f t="shared" si="3"/>
        <v>100</v>
      </c>
      <c r="S10" s="31">
        <v>16</v>
      </c>
      <c r="T10" s="30">
        <v>100</v>
      </c>
    </row>
    <row r="11" spans="1:20" s="35" customFormat="1">
      <c r="A11" s="30">
        <v>6</v>
      </c>
      <c r="B11" s="34" t="s">
        <v>25</v>
      </c>
      <c r="C11" s="31">
        <v>101</v>
      </c>
      <c r="D11" s="33">
        <v>90.990990990990994</v>
      </c>
      <c r="E11" s="10">
        <f>SUM(CALCULATION!BU6:BW6)</f>
        <v>12</v>
      </c>
      <c r="F11" s="10">
        <f t="shared" si="0"/>
        <v>92.307692307692307</v>
      </c>
      <c r="G11" s="31">
        <v>172</v>
      </c>
      <c r="H11" s="32">
        <v>89.119170984455948</v>
      </c>
      <c r="I11" s="9">
        <f>SUM(CALCULATION!BY6:CA6)</f>
        <v>40</v>
      </c>
      <c r="J11" s="9">
        <f t="shared" si="1"/>
        <v>95.238095238095227</v>
      </c>
      <c r="K11" s="31">
        <v>150</v>
      </c>
      <c r="L11" s="32">
        <v>87.719298245614027</v>
      </c>
      <c r="M11" s="31">
        <v>21</v>
      </c>
      <c r="N11" s="32">
        <f t="shared" si="2"/>
        <v>95.454545454545453</v>
      </c>
      <c r="O11" s="31">
        <v>68</v>
      </c>
      <c r="P11" s="30">
        <v>94.444444444444443</v>
      </c>
      <c r="Q11" s="31">
        <v>26</v>
      </c>
      <c r="R11" s="30">
        <f t="shared" si="3"/>
        <v>92.857142857142861</v>
      </c>
      <c r="S11" s="31">
        <v>15</v>
      </c>
      <c r="T11" s="30">
        <v>93.75</v>
      </c>
    </row>
    <row r="12" spans="1:20" s="35" customFormat="1">
      <c r="A12" s="30">
        <v>7</v>
      </c>
      <c r="B12" s="34" t="s">
        <v>26</v>
      </c>
      <c r="C12" s="31">
        <v>102</v>
      </c>
      <c r="D12" s="33">
        <v>91.891891891891902</v>
      </c>
      <c r="E12" s="10">
        <f>SUM(CALCULATION!BU7:BW7)</f>
        <v>8</v>
      </c>
      <c r="F12" s="10">
        <f t="shared" si="0"/>
        <v>61.53846153846154</v>
      </c>
      <c r="G12" s="31">
        <v>175</v>
      </c>
      <c r="H12" s="32">
        <v>90.673575129533674</v>
      </c>
      <c r="I12" s="9">
        <f>SUM(CALCULATION!BY7:CA7)</f>
        <v>38</v>
      </c>
      <c r="J12" s="9">
        <f t="shared" si="1"/>
        <v>90.476190476190482</v>
      </c>
      <c r="K12" s="31">
        <v>161</v>
      </c>
      <c r="L12" s="32">
        <v>94.152046783625735</v>
      </c>
      <c r="M12" s="31">
        <v>20</v>
      </c>
      <c r="N12" s="32">
        <f t="shared" si="2"/>
        <v>90.909090909090907</v>
      </c>
      <c r="O12" s="31">
        <v>68</v>
      </c>
      <c r="P12" s="30">
        <v>94.444444444444443</v>
      </c>
      <c r="Q12" s="31">
        <v>27</v>
      </c>
      <c r="R12" s="30">
        <f t="shared" si="3"/>
        <v>96.428571428571431</v>
      </c>
      <c r="S12" s="31">
        <v>15</v>
      </c>
      <c r="T12" s="30">
        <v>93.75</v>
      </c>
    </row>
    <row r="13" spans="1:20" s="35" customFormat="1">
      <c r="A13" s="30">
        <v>8</v>
      </c>
      <c r="B13" s="34" t="s">
        <v>27</v>
      </c>
      <c r="C13" s="31">
        <v>106</v>
      </c>
      <c r="D13" s="33">
        <v>95.495495495495504</v>
      </c>
      <c r="E13" s="10">
        <f>SUM(CALCULATION!BU8:BW8)</f>
        <v>13</v>
      </c>
      <c r="F13" s="10">
        <f t="shared" si="0"/>
        <v>100</v>
      </c>
      <c r="G13" s="31">
        <v>189</v>
      </c>
      <c r="H13" s="32">
        <v>97.92746113989638</v>
      </c>
      <c r="I13" s="9">
        <f>SUM(CALCULATION!BY8:CA8)</f>
        <v>38</v>
      </c>
      <c r="J13" s="9">
        <f t="shared" si="1"/>
        <v>90.476190476190482</v>
      </c>
      <c r="K13" s="31">
        <v>164</v>
      </c>
      <c r="L13" s="32">
        <v>95.906432748538009</v>
      </c>
      <c r="M13" s="31">
        <v>19</v>
      </c>
      <c r="N13" s="32">
        <f t="shared" si="2"/>
        <v>86.36363636363636</v>
      </c>
      <c r="O13" s="31">
        <v>72</v>
      </c>
      <c r="P13" s="30">
        <v>100</v>
      </c>
      <c r="Q13" s="31">
        <v>28</v>
      </c>
      <c r="R13" s="30">
        <f t="shared" si="3"/>
        <v>100</v>
      </c>
      <c r="S13" s="31">
        <v>15</v>
      </c>
      <c r="T13" s="30">
        <v>93.75</v>
      </c>
    </row>
    <row r="14" spans="1:20" s="35" customFormat="1">
      <c r="A14" s="30">
        <v>9</v>
      </c>
      <c r="B14" s="34" t="s">
        <v>28</v>
      </c>
      <c r="C14" s="31">
        <v>75</v>
      </c>
      <c r="D14" s="33">
        <v>67.567567567567565</v>
      </c>
      <c r="E14" s="10">
        <f>SUM(CALCULATION!BU9:BW9)</f>
        <v>12</v>
      </c>
      <c r="F14" s="10">
        <f t="shared" si="0"/>
        <v>92.307692307692307</v>
      </c>
      <c r="G14" s="31">
        <v>122</v>
      </c>
      <c r="H14" s="32">
        <v>63.212435233160626</v>
      </c>
      <c r="I14" s="9">
        <f>SUM(CALCULATION!BY9:CA9)</f>
        <v>32</v>
      </c>
      <c r="J14" s="9">
        <f t="shared" si="1"/>
        <v>76.19047619047619</v>
      </c>
      <c r="K14" s="31">
        <v>106</v>
      </c>
      <c r="L14" s="32">
        <v>61.988304093567251</v>
      </c>
      <c r="M14" s="31">
        <v>16</v>
      </c>
      <c r="N14" s="32">
        <f t="shared" si="2"/>
        <v>72.727272727272734</v>
      </c>
      <c r="O14" s="31">
        <v>46</v>
      </c>
      <c r="P14" s="30">
        <v>63.888888888888886</v>
      </c>
      <c r="Q14" s="31">
        <v>19</v>
      </c>
      <c r="R14" s="30">
        <f t="shared" si="3"/>
        <v>67.857142857142861</v>
      </c>
      <c r="S14" s="31">
        <v>7</v>
      </c>
      <c r="T14" s="30">
        <v>43.75</v>
      </c>
    </row>
    <row r="15" spans="1:20" s="35" customFormat="1" ht="30">
      <c r="A15" s="30">
        <v>10</v>
      </c>
      <c r="B15" s="34" t="s">
        <v>29</v>
      </c>
      <c r="C15" s="31">
        <v>77</v>
      </c>
      <c r="D15" s="33">
        <v>69.369369369369366</v>
      </c>
      <c r="E15" s="10">
        <f>SUM(CALCULATION!BU10:BW10)</f>
        <v>8</v>
      </c>
      <c r="F15" s="10">
        <f t="shared" si="0"/>
        <v>61.53846153846154</v>
      </c>
      <c r="G15" s="31">
        <v>135</v>
      </c>
      <c r="H15" s="32">
        <v>69.948186528497416</v>
      </c>
      <c r="I15" s="9">
        <f>SUM(CALCULATION!BY10:CA10)</f>
        <v>32</v>
      </c>
      <c r="J15" s="9">
        <f t="shared" si="1"/>
        <v>76.19047619047619</v>
      </c>
      <c r="K15" s="31">
        <v>104</v>
      </c>
      <c r="L15" s="32">
        <v>60.818713450292393</v>
      </c>
      <c r="M15" s="31">
        <v>16</v>
      </c>
      <c r="N15" s="32">
        <f t="shared" si="2"/>
        <v>72.727272727272734</v>
      </c>
      <c r="O15" s="31">
        <v>49</v>
      </c>
      <c r="P15" s="30">
        <v>68.055555555555557</v>
      </c>
      <c r="Q15" s="31">
        <v>22</v>
      </c>
      <c r="R15" s="30">
        <f t="shared" si="3"/>
        <v>78.571428571428569</v>
      </c>
      <c r="S15" s="31">
        <v>8</v>
      </c>
      <c r="T15" s="30">
        <v>50</v>
      </c>
    </row>
    <row r="16" spans="1:20" s="35" customFormat="1">
      <c r="A16" s="30">
        <v>11</v>
      </c>
      <c r="B16" s="34" t="s">
        <v>30</v>
      </c>
      <c r="C16" s="31">
        <v>108</v>
      </c>
      <c r="D16" s="33">
        <v>97.297297297297305</v>
      </c>
      <c r="E16" s="10">
        <f>SUM(CALCULATION!BU11:BW11)</f>
        <v>13</v>
      </c>
      <c r="F16" s="10">
        <f t="shared" si="0"/>
        <v>100</v>
      </c>
      <c r="G16" s="31">
        <v>184</v>
      </c>
      <c r="H16" s="32">
        <v>95.336787564766837</v>
      </c>
      <c r="I16" s="9">
        <f>SUM(CALCULATION!BY11:CA11)</f>
        <v>42</v>
      </c>
      <c r="J16" s="9">
        <f t="shared" si="1"/>
        <v>100</v>
      </c>
      <c r="K16" s="31">
        <v>168</v>
      </c>
      <c r="L16" s="32">
        <v>98.245614035087712</v>
      </c>
      <c r="M16" s="31">
        <v>21</v>
      </c>
      <c r="N16" s="32">
        <f t="shared" si="2"/>
        <v>95.454545454545453</v>
      </c>
      <c r="O16" s="31">
        <v>71</v>
      </c>
      <c r="P16" s="30">
        <v>98.611111111111114</v>
      </c>
      <c r="Q16" s="31">
        <v>28</v>
      </c>
      <c r="R16" s="30">
        <f t="shared" si="3"/>
        <v>100</v>
      </c>
      <c r="S16" s="31">
        <v>14</v>
      </c>
      <c r="T16" s="30">
        <v>87.5</v>
      </c>
    </row>
    <row r="17" spans="1:20" s="35" customFormat="1">
      <c r="A17" s="30">
        <v>12</v>
      </c>
      <c r="B17" s="34" t="s">
        <v>31</v>
      </c>
      <c r="C17" s="31">
        <v>102</v>
      </c>
      <c r="D17" s="33">
        <v>91.891891891891902</v>
      </c>
      <c r="E17" s="10">
        <f>SUM(CALCULATION!BU12:BW12)</f>
        <v>10</v>
      </c>
      <c r="F17" s="10">
        <f t="shared" si="0"/>
        <v>76.923076923076934</v>
      </c>
      <c r="G17" s="31">
        <v>166</v>
      </c>
      <c r="H17" s="32">
        <v>86.010362694300511</v>
      </c>
      <c r="I17" s="9">
        <f>SUM(CALCULATION!BY12:CA12)</f>
        <v>42</v>
      </c>
      <c r="J17" s="9">
        <f t="shared" si="1"/>
        <v>100</v>
      </c>
      <c r="K17" s="31">
        <v>145</v>
      </c>
      <c r="L17" s="32">
        <v>84.795321637426895</v>
      </c>
      <c r="M17" s="31">
        <v>19</v>
      </c>
      <c r="N17" s="32">
        <f t="shared" si="2"/>
        <v>86.36363636363636</v>
      </c>
      <c r="O17" s="31">
        <v>69</v>
      </c>
      <c r="P17" s="30">
        <v>95.833333333333343</v>
      </c>
      <c r="Q17" s="31">
        <v>28</v>
      </c>
      <c r="R17" s="30">
        <f t="shared" si="3"/>
        <v>100</v>
      </c>
      <c r="S17" s="31">
        <v>15</v>
      </c>
      <c r="T17" s="30">
        <v>93.75</v>
      </c>
    </row>
    <row r="18" spans="1:20" s="35" customFormat="1">
      <c r="A18" s="30">
        <v>13</v>
      </c>
      <c r="B18" s="34" t="s">
        <v>32</v>
      </c>
      <c r="C18" s="31">
        <v>102</v>
      </c>
      <c r="D18" s="33">
        <v>91.891891891891902</v>
      </c>
      <c r="E18" s="10">
        <f>SUM(CALCULATION!BU13:BW13)</f>
        <v>13</v>
      </c>
      <c r="F18" s="10">
        <f t="shared" si="0"/>
        <v>100</v>
      </c>
      <c r="G18" s="31">
        <v>170</v>
      </c>
      <c r="H18" s="32">
        <v>88.082901554404145</v>
      </c>
      <c r="I18" s="9">
        <f>SUM(CALCULATION!BY13:CA13)</f>
        <v>38</v>
      </c>
      <c r="J18" s="9">
        <f t="shared" si="1"/>
        <v>90.476190476190482</v>
      </c>
      <c r="K18" s="31">
        <v>145</v>
      </c>
      <c r="L18" s="32">
        <v>84.795321637426895</v>
      </c>
      <c r="M18" s="31">
        <v>18</v>
      </c>
      <c r="N18" s="32">
        <f t="shared" si="2"/>
        <v>81.818181818181827</v>
      </c>
      <c r="O18" s="31">
        <v>66</v>
      </c>
      <c r="P18" s="30">
        <v>91.666666666666657</v>
      </c>
      <c r="Q18" s="31">
        <v>26</v>
      </c>
      <c r="R18" s="30">
        <f t="shared" si="3"/>
        <v>92.857142857142861</v>
      </c>
      <c r="S18" s="31">
        <v>16</v>
      </c>
      <c r="T18" s="30">
        <v>100</v>
      </c>
    </row>
    <row r="19" spans="1:20" s="35" customFormat="1" ht="30">
      <c r="A19" s="30">
        <v>14</v>
      </c>
      <c r="B19" s="34" t="s">
        <v>33</v>
      </c>
      <c r="C19" s="31">
        <v>104</v>
      </c>
      <c r="D19" s="33">
        <v>93.693693693693703</v>
      </c>
      <c r="E19" s="10">
        <f>SUM(CALCULATION!BU14:BW14)</f>
        <v>10</v>
      </c>
      <c r="F19" s="10">
        <f t="shared" si="0"/>
        <v>76.923076923076934</v>
      </c>
      <c r="G19" s="31">
        <v>172</v>
      </c>
      <c r="H19" s="32">
        <v>89.119170984455948</v>
      </c>
      <c r="I19" s="9">
        <f>SUM(CALCULATION!BY14:CA14)</f>
        <v>42</v>
      </c>
      <c r="J19" s="9">
        <f t="shared" si="1"/>
        <v>100</v>
      </c>
      <c r="K19" s="31">
        <v>156</v>
      </c>
      <c r="L19" s="32">
        <v>91.228070175438589</v>
      </c>
      <c r="M19" s="31">
        <v>21</v>
      </c>
      <c r="N19" s="32">
        <f t="shared" si="2"/>
        <v>95.454545454545453</v>
      </c>
      <c r="O19" s="31">
        <v>67</v>
      </c>
      <c r="P19" s="30">
        <v>93.055555555555557</v>
      </c>
      <c r="Q19" s="31">
        <v>27</v>
      </c>
      <c r="R19" s="30">
        <f t="shared" si="3"/>
        <v>96.428571428571431</v>
      </c>
      <c r="S19" s="31">
        <v>14</v>
      </c>
      <c r="T19" s="30">
        <v>87.5</v>
      </c>
    </row>
    <row r="20" spans="1:20" s="35" customFormat="1">
      <c r="A20" s="30">
        <v>15</v>
      </c>
      <c r="B20" s="34" t="s">
        <v>34</v>
      </c>
      <c r="C20" s="31">
        <v>100</v>
      </c>
      <c r="D20" s="33">
        <v>90.090090090090087</v>
      </c>
      <c r="E20" s="10">
        <f>SUM(CALCULATION!BU15:BW15)</f>
        <v>10</v>
      </c>
      <c r="F20" s="10">
        <f t="shared" si="0"/>
        <v>76.923076923076934</v>
      </c>
      <c r="G20" s="31">
        <v>177</v>
      </c>
      <c r="H20" s="32">
        <v>91.709844559585491</v>
      </c>
      <c r="I20" s="9">
        <f>SUM(CALCULATION!BY15:CA15)</f>
        <v>38</v>
      </c>
      <c r="J20" s="9">
        <f t="shared" si="1"/>
        <v>90.476190476190482</v>
      </c>
      <c r="K20" s="31">
        <v>153</v>
      </c>
      <c r="L20" s="32">
        <v>89.473684210526315</v>
      </c>
      <c r="M20" s="31">
        <v>21</v>
      </c>
      <c r="N20" s="32">
        <f t="shared" si="2"/>
        <v>95.454545454545453</v>
      </c>
      <c r="O20" s="31">
        <v>69</v>
      </c>
      <c r="P20" s="30">
        <v>95.833333333333343</v>
      </c>
      <c r="Q20" s="31">
        <v>27</v>
      </c>
      <c r="R20" s="30">
        <f t="shared" si="3"/>
        <v>96.428571428571431</v>
      </c>
      <c r="S20" s="31">
        <v>13</v>
      </c>
      <c r="T20" s="30">
        <v>81.25</v>
      </c>
    </row>
    <row r="21" spans="1:20" s="35" customFormat="1" ht="30">
      <c r="A21" s="30">
        <v>16</v>
      </c>
      <c r="B21" s="34" t="s">
        <v>35</v>
      </c>
      <c r="C21" s="31">
        <v>96</v>
      </c>
      <c r="D21" s="33">
        <v>86.486486486486484</v>
      </c>
      <c r="E21" s="10">
        <f>SUM(CALCULATION!BU16:BW16)</f>
        <v>19</v>
      </c>
      <c r="F21" s="10">
        <f t="shared" ref="F21:F35" si="4">E21/20*100</f>
        <v>95</v>
      </c>
      <c r="G21" s="31">
        <v>161</v>
      </c>
      <c r="H21" s="32">
        <v>83.419689119170982</v>
      </c>
      <c r="I21" s="9">
        <f>SUM(CALCULATION!BY16:CA16)</f>
        <v>34</v>
      </c>
      <c r="J21" s="9">
        <f t="shared" ref="J21:J35" si="5">I21/36*100</f>
        <v>94.444444444444443</v>
      </c>
      <c r="K21" s="31">
        <v>144</v>
      </c>
      <c r="L21" s="32">
        <v>84.210526315789465</v>
      </c>
      <c r="M21" s="31">
        <v>18</v>
      </c>
      <c r="N21" s="32">
        <f t="shared" si="2"/>
        <v>81.818181818181827</v>
      </c>
      <c r="O21" s="31">
        <v>67</v>
      </c>
      <c r="P21" s="30">
        <v>93.055555555555557</v>
      </c>
      <c r="Q21" s="31">
        <v>23</v>
      </c>
      <c r="R21" s="30">
        <f>Q21/23*100</f>
        <v>100</v>
      </c>
      <c r="S21" s="31">
        <v>13</v>
      </c>
      <c r="T21" s="30">
        <v>81.25</v>
      </c>
    </row>
    <row r="22" spans="1:20" s="35" customFormat="1">
      <c r="A22" s="30">
        <v>17</v>
      </c>
      <c r="B22" s="34" t="s">
        <v>36</v>
      </c>
      <c r="C22" s="31">
        <v>108</v>
      </c>
      <c r="D22" s="33">
        <v>97.297297297297305</v>
      </c>
      <c r="E22" s="10">
        <f>SUM(CALCULATION!BU17:BW17)</f>
        <v>18</v>
      </c>
      <c r="F22" s="10">
        <f t="shared" si="4"/>
        <v>90</v>
      </c>
      <c r="G22" s="31">
        <v>186</v>
      </c>
      <c r="H22" s="32">
        <v>96.373056994818654</v>
      </c>
      <c r="I22" s="9">
        <f>SUM(CALCULATION!BY17:CA17)</f>
        <v>36</v>
      </c>
      <c r="J22" s="9">
        <f t="shared" si="5"/>
        <v>100</v>
      </c>
      <c r="K22" s="31">
        <v>165</v>
      </c>
      <c r="L22" s="32">
        <v>96.491228070175438</v>
      </c>
      <c r="M22" s="31">
        <v>20</v>
      </c>
      <c r="N22" s="32">
        <f t="shared" si="2"/>
        <v>90.909090909090907</v>
      </c>
      <c r="O22" s="31">
        <v>72</v>
      </c>
      <c r="P22" s="30">
        <v>100</v>
      </c>
      <c r="Q22" s="31">
        <v>23</v>
      </c>
      <c r="R22" s="30">
        <f t="shared" ref="R22:R35" si="6">Q22/23*100</f>
        <v>100</v>
      </c>
      <c r="S22" s="31">
        <v>15</v>
      </c>
      <c r="T22" s="30">
        <v>93.75</v>
      </c>
    </row>
    <row r="23" spans="1:20" s="35" customFormat="1">
      <c r="A23" s="30">
        <v>18</v>
      </c>
      <c r="B23" s="34" t="s">
        <v>37</v>
      </c>
      <c r="C23" s="31">
        <v>105</v>
      </c>
      <c r="D23" s="33">
        <v>94.594594594594597</v>
      </c>
      <c r="E23" s="10">
        <f>SUM(CALCULATION!BU18:BW18)</f>
        <v>19</v>
      </c>
      <c r="F23" s="10">
        <f t="shared" si="4"/>
        <v>95</v>
      </c>
      <c r="G23" s="31">
        <v>179</v>
      </c>
      <c r="H23" s="32">
        <v>92.746113989637308</v>
      </c>
      <c r="I23" s="9">
        <f>SUM(CALCULATION!BY18:CA18)</f>
        <v>36</v>
      </c>
      <c r="J23" s="9">
        <f t="shared" si="5"/>
        <v>100</v>
      </c>
      <c r="K23" s="31">
        <v>163</v>
      </c>
      <c r="L23" s="32">
        <v>95.32163742690058</v>
      </c>
      <c r="M23" s="31">
        <v>21</v>
      </c>
      <c r="N23" s="32">
        <f t="shared" si="2"/>
        <v>95.454545454545453</v>
      </c>
      <c r="O23" s="31">
        <v>70</v>
      </c>
      <c r="P23" s="30">
        <v>97.222222222222214</v>
      </c>
      <c r="Q23" s="31">
        <v>23</v>
      </c>
      <c r="R23" s="30">
        <f t="shared" si="6"/>
        <v>100</v>
      </c>
      <c r="S23" s="31">
        <v>15</v>
      </c>
      <c r="T23" s="30">
        <v>93.75</v>
      </c>
    </row>
    <row r="24" spans="1:20" s="35" customFormat="1">
      <c r="A24" s="30">
        <v>19</v>
      </c>
      <c r="B24" s="34" t="s">
        <v>38</v>
      </c>
      <c r="C24" s="31">
        <v>109</v>
      </c>
      <c r="D24" s="33">
        <v>98.198198198198199</v>
      </c>
      <c r="E24" s="10">
        <f>SUM(CALCULATION!BU19:BW19)</f>
        <v>20</v>
      </c>
      <c r="F24" s="10">
        <f t="shared" si="4"/>
        <v>100</v>
      </c>
      <c r="G24" s="31">
        <v>186</v>
      </c>
      <c r="H24" s="32">
        <v>96.373056994818654</v>
      </c>
      <c r="I24" s="9">
        <f>SUM(CALCULATION!BY19:CA19)</f>
        <v>36</v>
      </c>
      <c r="J24" s="9">
        <f t="shared" si="5"/>
        <v>100</v>
      </c>
      <c r="K24" s="31">
        <v>165</v>
      </c>
      <c r="L24" s="32">
        <v>96.491228070175438</v>
      </c>
      <c r="M24" s="31">
        <v>20</v>
      </c>
      <c r="N24" s="32">
        <f t="shared" si="2"/>
        <v>90.909090909090907</v>
      </c>
      <c r="O24" s="31">
        <v>70</v>
      </c>
      <c r="P24" s="30">
        <v>97.222222222222214</v>
      </c>
      <c r="Q24" s="31">
        <v>23</v>
      </c>
      <c r="R24" s="30">
        <f t="shared" si="6"/>
        <v>100</v>
      </c>
      <c r="S24" s="31">
        <v>15</v>
      </c>
      <c r="T24" s="30">
        <v>93.75</v>
      </c>
    </row>
    <row r="25" spans="1:20" s="35" customFormat="1">
      <c r="A25" s="30">
        <v>20</v>
      </c>
      <c r="B25" s="34" t="s">
        <v>39</v>
      </c>
      <c r="C25" s="31">
        <v>99</v>
      </c>
      <c r="D25" s="33">
        <v>89.189189189189193</v>
      </c>
      <c r="E25" s="10">
        <f>SUM(CALCULATION!BU20:BW20)</f>
        <v>17</v>
      </c>
      <c r="F25" s="10">
        <f t="shared" si="4"/>
        <v>85</v>
      </c>
      <c r="G25" s="31">
        <v>167</v>
      </c>
      <c r="H25" s="32">
        <v>604.66321243523305</v>
      </c>
      <c r="I25" s="9">
        <f>SUM(CALCULATION!BY20:CA20)</f>
        <v>24</v>
      </c>
      <c r="J25" s="9">
        <f t="shared" si="5"/>
        <v>66.666666666666657</v>
      </c>
      <c r="K25" s="31">
        <v>150</v>
      </c>
      <c r="L25" s="32">
        <v>87.719298245614027</v>
      </c>
      <c r="M25" s="31">
        <v>19</v>
      </c>
      <c r="N25" s="32">
        <f t="shared" si="2"/>
        <v>86.36363636363636</v>
      </c>
      <c r="O25" s="31">
        <v>59</v>
      </c>
      <c r="P25" s="30">
        <v>81.944444444444443</v>
      </c>
      <c r="Q25" s="31">
        <v>16</v>
      </c>
      <c r="R25" s="30">
        <f t="shared" si="6"/>
        <v>69.565217391304344</v>
      </c>
      <c r="S25" s="31">
        <v>13</v>
      </c>
      <c r="T25" s="30">
        <v>81.25</v>
      </c>
    </row>
    <row r="26" spans="1:20" s="35" customFormat="1">
      <c r="A26" s="30">
        <v>21</v>
      </c>
      <c r="B26" s="34" t="s">
        <v>40</v>
      </c>
      <c r="C26" s="31">
        <v>107</v>
      </c>
      <c r="D26" s="33">
        <v>96.396396396396398</v>
      </c>
      <c r="E26" s="10">
        <f>SUM(CALCULATION!BU21:BW21)</f>
        <v>19</v>
      </c>
      <c r="F26" s="10">
        <f t="shared" si="4"/>
        <v>95</v>
      </c>
      <c r="G26" s="31">
        <v>184</v>
      </c>
      <c r="H26" s="32">
        <v>95.336787564766837</v>
      </c>
      <c r="I26" s="9">
        <f>SUM(CALCULATION!BY21:CA21)</f>
        <v>36</v>
      </c>
      <c r="J26" s="9">
        <f t="shared" si="5"/>
        <v>100</v>
      </c>
      <c r="K26" s="31">
        <v>160</v>
      </c>
      <c r="L26" s="32">
        <v>93.567251461988292</v>
      </c>
      <c r="M26" s="31">
        <v>21</v>
      </c>
      <c r="N26" s="32">
        <f t="shared" si="2"/>
        <v>95.454545454545453</v>
      </c>
      <c r="O26" s="31">
        <v>69</v>
      </c>
      <c r="P26" s="30">
        <v>95.833333333333343</v>
      </c>
      <c r="Q26" s="31">
        <v>20</v>
      </c>
      <c r="R26" s="30">
        <f t="shared" si="6"/>
        <v>86.956521739130437</v>
      </c>
      <c r="S26" s="31">
        <v>16</v>
      </c>
      <c r="T26" s="30">
        <v>100</v>
      </c>
    </row>
    <row r="27" spans="1:20" s="35" customFormat="1">
      <c r="A27" s="30">
        <v>22</v>
      </c>
      <c r="B27" s="34" t="s">
        <v>41</v>
      </c>
      <c r="C27" s="31">
        <v>102</v>
      </c>
      <c r="D27" s="33">
        <v>91.891891891891902</v>
      </c>
      <c r="E27" s="10">
        <f>SUM(CALCULATION!BU22:BW22)</f>
        <v>18</v>
      </c>
      <c r="F27" s="10">
        <f t="shared" si="4"/>
        <v>90</v>
      </c>
      <c r="G27" s="31">
        <v>178</v>
      </c>
      <c r="H27" s="32">
        <v>92.2279792746114</v>
      </c>
      <c r="I27" s="9">
        <f>SUM(CALCULATION!BY22:CA22)</f>
        <v>28</v>
      </c>
      <c r="J27" s="9">
        <f t="shared" si="5"/>
        <v>77.777777777777786</v>
      </c>
      <c r="K27" s="31">
        <v>157</v>
      </c>
      <c r="L27" s="32">
        <v>91.812865497076018</v>
      </c>
      <c r="M27" s="31">
        <v>17</v>
      </c>
      <c r="N27" s="32">
        <f t="shared" si="2"/>
        <v>77.272727272727266</v>
      </c>
      <c r="O27" s="31">
        <v>71</v>
      </c>
      <c r="P27" s="30">
        <v>98.611111111111114</v>
      </c>
      <c r="Q27" s="31">
        <v>21</v>
      </c>
      <c r="R27" s="30">
        <f t="shared" si="6"/>
        <v>91.304347826086953</v>
      </c>
      <c r="S27" s="31">
        <v>15</v>
      </c>
      <c r="T27" s="30">
        <v>93.75</v>
      </c>
    </row>
    <row r="28" spans="1:20" s="35" customFormat="1">
      <c r="A28" s="30">
        <v>23</v>
      </c>
      <c r="B28" s="34" t="s">
        <v>42</v>
      </c>
      <c r="C28" s="31">
        <v>105</v>
      </c>
      <c r="D28" s="33">
        <v>94.594594594594597</v>
      </c>
      <c r="E28" s="10">
        <f>SUM(CALCULATION!BU23:BW23)</f>
        <v>19</v>
      </c>
      <c r="F28" s="10">
        <f t="shared" si="4"/>
        <v>95</v>
      </c>
      <c r="G28" s="31">
        <v>180</v>
      </c>
      <c r="H28" s="32">
        <v>93.264248704663217</v>
      </c>
      <c r="I28" s="9">
        <f>SUM(CALCULATION!BY23:CA23)</f>
        <v>36</v>
      </c>
      <c r="J28" s="9">
        <f t="shared" si="5"/>
        <v>100</v>
      </c>
      <c r="K28" s="31">
        <v>166</v>
      </c>
      <c r="L28" s="32">
        <v>97.076023391812853</v>
      </c>
      <c r="M28" s="31">
        <v>20</v>
      </c>
      <c r="N28" s="32">
        <f t="shared" si="2"/>
        <v>90.909090909090907</v>
      </c>
      <c r="O28" s="31">
        <v>71</v>
      </c>
      <c r="P28" s="30">
        <v>98.611111111111114</v>
      </c>
      <c r="Q28" s="31">
        <v>22</v>
      </c>
      <c r="R28" s="30">
        <f t="shared" si="6"/>
        <v>95.652173913043484</v>
      </c>
      <c r="S28" s="31">
        <v>13</v>
      </c>
      <c r="T28" s="30">
        <v>81.25</v>
      </c>
    </row>
    <row r="29" spans="1:20" s="35" customFormat="1">
      <c r="A29" s="30">
        <v>24</v>
      </c>
      <c r="B29" s="34" t="s">
        <v>43</v>
      </c>
      <c r="C29" s="31">
        <v>91</v>
      </c>
      <c r="D29" s="33">
        <v>81.981981981981974</v>
      </c>
      <c r="E29" s="10">
        <f>SUM(CALCULATION!BU24:BW24)</f>
        <v>17</v>
      </c>
      <c r="F29" s="10">
        <f t="shared" si="4"/>
        <v>85</v>
      </c>
      <c r="G29" s="31">
        <v>153</v>
      </c>
      <c r="H29" s="32">
        <v>79.274611398963728</v>
      </c>
      <c r="I29" s="9">
        <f>SUM(CALCULATION!BY24:CA24)</f>
        <v>32</v>
      </c>
      <c r="J29" s="9">
        <f t="shared" si="5"/>
        <v>88.888888888888886</v>
      </c>
      <c r="K29" s="31">
        <v>136</v>
      </c>
      <c r="L29" s="32">
        <v>79.532163742690059</v>
      </c>
      <c r="M29" s="31">
        <v>15</v>
      </c>
      <c r="N29" s="32">
        <f t="shared" si="2"/>
        <v>68.181818181818173</v>
      </c>
      <c r="O29" s="31">
        <v>61</v>
      </c>
      <c r="P29" s="30">
        <v>84.722222222222214</v>
      </c>
      <c r="Q29" s="31">
        <v>22</v>
      </c>
      <c r="R29" s="30">
        <f t="shared" si="6"/>
        <v>95.652173913043484</v>
      </c>
      <c r="S29" s="31">
        <v>12</v>
      </c>
      <c r="T29" s="30">
        <v>75</v>
      </c>
    </row>
    <row r="30" spans="1:20" s="35" customFormat="1" ht="30">
      <c r="A30" s="30">
        <v>25</v>
      </c>
      <c r="B30" s="34" t="s">
        <v>44</v>
      </c>
      <c r="C30" s="31">
        <v>6</v>
      </c>
      <c r="D30" s="33">
        <v>5.4054054054054053</v>
      </c>
      <c r="E30" s="10">
        <f>SUM(CALCULATION!BU25:BW25)</f>
        <v>0</v>
      </c>
      <c r="F30" s="10">
        <f t="shared" si="4"/>
        <v>0</v>
      </c>
      <c r="G30" s="31">
        <v>9</v>
      </c>
      <c r="H30" s="32">
        <v>4.6632124352331603</v>
      </c>
      <c r="I30" s="9">
        <f>SUM(CALCULATION!BY25:CA25)</f>
        <v>0</v>
      </c>
      <c r="J30" s="9">
        <f t="shared" si="5"/>
        <v>0</v>
      </c>
      <c r="K30" s="31">
        <v>6</v>
      </c>
      <c r="L30" s="32">
        <v>3.5087719298245612</v>
      </c>
      <c r="M30" s="31">
        <v>0</v>
      </c>
      <c r="N30" s="32">
        <f t="shared" si="2"/>
        <v>0</v>
      </c>
      <c r="O30" s="31">
        <v>4</v>
      </c>
      <c r="P30" s="30">
        <v>5.5555555555555554</v>
      </c>
      <c r="Q30" s="31">
        <v>0</v>
      </c>
      <c r="R30" s="30">
        <f t="shared" si="6"/>
        <v>0</v>
      </c>
      <c r="S30" s="31">
        <v>0</v>
      </c>
      <c r="T30" s="30">
        <v>0</v>
      </c>
    </row>
    <row r="31" spans="1:20" s="35" customFormat="1">
      <c r="A31" s="30">
        <v>26</v>
      </c>
      <c r="B31" s="34" t="s">
        <v>45</v>
      </c>
      <c r="C31" s="31">
        <v>108</v>
      </c>
      <c r="D31" s="33">
        <v>97.297297297297305</v>
      </c>
      <c r="E31" s="10">
        <f>SUM(CALCULATION!BU26:BW26)</f>
        <v>17</v>
      </c>
      <c r="F31" s="10">
        <f t="shared" si="4"/>
        <v>85</v>
      </c>
      <c r="G31" s="31">
        <v>184</v>
      </c>
      <c r="H31" s="32">
        <v>95.336787564766837</v>
      </c>
      <c r="I31" s="9">
        <f>SUM(CALCULATION!BY26:CA26)</f>
        <v>36</v>
      </c>
      <c r="J31" s="9">
        <f t="shared" si="5"/>
        <v>100</v>
      </c>
      <c r="K31" s="31">
        <v>165</v>
      </c>
      <c r="L31" s="32">
        <v>96.491228070175438</v>
      </c>
      <c r="M31" s="31">
        <v>21</v>
      </c>
      <c r="N31" s="32">
        <f t="shared" si="2"/>
        <v>95.454545454545453</v>
      </c>
      <c r="O31" s="31">
        <v>72</v>
      </c>
      <c r="P31" s="30">
        <v>100</v>
      </c>
      <c r="Q31" s="31">
        <v>23</v>
      </c>
      <c r="R31" s="30">
        <f t="shared" si="6"/>
        <v>100</v>
      </c>
      <c r="S31" s="31">
        <v>14</v>
      </c>
      <c r="T31" s="30">
        <v>87.5</v>
      </c>
    </row>
    <row r="32" spans="1:20" s="35" customFormat="1">
      <c r="A32" s="30">
        <v>27</v>
      </c>
      <c r="B32" s="34" t="s">
        <v>46</v>
      </c>
      <c r="C32" s="31">
        <v>100</v>
      </c>
      <c r="D32" s="33">
        <v>90.090090090090087</v>
      </c>
      <c r="E32" s="10">
        <f>SUM(CALCULATION!BU27:BW27)</f>
        <v>20</v>
      </c>
      <c r="F32" s="10">
        <f t="shared" si="4"/>
        <v>100</v>
      </c>
      <c r="G32" s="31">
        <v>165</v>
      </c>
      <c r="H32" s="32">
        <v>85.492227979274617</v>
      </c>
      <c r="I32" s="9">
        <f>SUM(CALCULATION!BY27:CA27)</f>
        <v>36</v>
      </c>
      <c r="J32" s="9">
        <f t="shared" si="5"/>
        <v>100</v>
      </c>
      <c r="K32" s="31">
        <v>150</v>
      </c>
      <c r="L32" s="32">
        <v>87.719298245614027</v>
      </c>
      <c r="M32" s="31">
        <v>14</v>
      </c>
      <c r="N32" s="32">
        <f t="shared" si="2"/>
        <v>63.636363636363633</v>
      </c>
      <c r="O32" s="31">
        <v>65</v>
      </c>
      <c r="P32" s="30">
        <v>90.277777777777786</v>
      </c>
      <c r="Q32" s="31">
        <v>23</v>
      </c>
      <c r="R32" s="30">
        <f t="shared" si="6"/>
        <v>100</v>
      </c>
      <c r="S32" s="31">
        <v>13</v>
      </c>
      <c r="T32" s="30">
        <v>81.25</v>
      </c>
    </row>
    <row r="33" spans="1:20" s="35" customFormat="1">
      <c r="A33" s="30">
        <v>28</v>
      </c>
      <c r="B33" s="34" t="s">
        <v>47</v>
      </c>
      <c r="C33" s="31">
        <v>96</v>
      </c>
      <c r="D33" s="33">
        <v>86.486486486486484</v>
      </c>
      <c r="E33" s="10">
        <f>SUM(CALCULATION!BU28:BW28)</f>
        <v>13</v>
      </c>
      <c r="F33" s="10">
        <f t="shared" si="4"/>
        <v>65</v>
      </c>
      <c r="G33" s="31">
        <v>153</v>
      </c>
      <c r="H33" s="32">
        <v>79.274611398963728</v>
      </c>
      <c r="I33" s="9">
        <f>SUM(CALCULATION!BY28:CA28)</f>
        <v>24</v>
      </c>
      <c r="J33" s="9">
        <f t="shared" si="5"/>
        <v>66.666666666666657</v>
      </c>
      <c r="K33" s="31">
        <v>126</v>
      </c>
      <c r="L33" s="32">
        <v>73.68421052631578</v>
      </c>
      <c r="M33" s="31">
        <v>14</v>
      </c>
      <c r="N33" s="32">
        <f t="shared" si="2"/>
        <v>63.636363636363633</v>
      </c>
      <c r="O33" s="31">
        <v>65</v>
      </c>
      <c r="P33" s="30">
        <v>90.277777777777786</v>
      </c>
      <c r="Q33" s="31">
        <v>18</v>
      </c>
      <c r="R33" s="30">
        <f t="shared" si="6"/>
        <v>78.260869565217391</v>
      </c>
      <c r="S33" s="31">
        <v>13</v>
      </c>
      <c r="T33" s="30">
        <v>81.25</v>
      </c>
    </row>
    <row r="34" spans="1:20" s="35" customFormat="1">
      <c r="A34" s="30">
        <v>29</v>
      </c>
      <c r="B34" s="34" t="s">
        <v>48</v>
      </c>
      <c r="C34" s="31">
        <v>101</v>
      </c>
      <c r="D34" s="33">
        <v>90.990990990990994</v>
      </c>
      <c r="E34" s="10">
        <f>SUM(CALCULATION!BU29:BW29)</f>
        <v>16</v>
      </c>
      <c r="F34" s="10">
        <f t="shared" si="4"/>
        <v>80</v>
      </c>
      <c r="G34" s="31">
        <v>162</v>
      </c>
      <c r="H34" s="32">
        <v>83.937823834196891</v>
      </c>
      <c r="I34" s="9">
        <f>SUM(CALCULATION!BY29:CA29)</f>
        <v>26</v>
      </c>
      <c r="J34" s="9">
        <f t="shared" si="5"/>
        <v>72.222222222222214</v>
      </c>
      <c r="K34" s="31">
        <v>143</v>
      </c>
      <c r="L34" s="32">
        <v>83.62573099415205</v>
      </c>
      <c r="M34" s="31">
        <v>17</v>
      </c>
      <c r="N34" s="32">
        <f t="shared" si="2"/>
        <v>77.272727272727266</v>
      </c>
      <c r="O34" s="31">
        <v>64</v>
      </c>
      <c r="P34" s="30">
        <v>88.888888888888886</v>
      </c>
      <c r="Q34" s="31">
        <v>20</v>
      </c>
      <c r="R34" s="30">
        <f t="shared" si="6"/>
        <v>86.956521739130437</v>
      </c>
      <c r="S34" s="31">
        <v>11</v>
      </c>
      <c r="T34" s="30">
        <v>68.75</v>
      </c>
    </row>
    <row r="35" spans="1:20" s="35" customFormat="1" ht="30">
      <c r="A35" s="30">
        <v>30</v>
      </c>
      <c r="B35" s="34" t="s">
        <v>49</v>
      </c>
      <c r="C35" s="31">
        <v>108</v>
      </c>
      <c r="D35" s="33">
        <v>97.297297297297305</v>
      </c>
      <c r="E35" s="10">
        <f>SUM(CALCULATION!BU30:BW30)</f>
        <v>19</v>
      </c>
      <c r="F35" s="10">
        <f t="shared" si="4"/>
        <v>95</v>
      </c>
      <c r="G35" s="31">
        <v>177</v>
      </c>
      <c r="H35" s="32">
        <v>91.709844559585491</v>
      </c>
      <c r="I35" s="9">
        <f>SUM(CALCULATION!BY30:CA30)</f>
        <v>30</v>
      </c>
      <c r="J35" s="9">
        <f t="shared" si="5"/>
        <v>83.333333333333343</v>
      </c>
      <c r="K35" s="31">
        <v>164</v>
      </c>
      <c r="L35" s="32">
        <v>95.906432748538009</v>
      </c>
      <c r="M35" s="31">
        <v>21</v>
      </c>
      <c r="N35" s="32">
        <f t="shared" si="2"/>
        <v>95.454545454545453</v>
      </c>
      <c r="O35" s="31">
        <v>71</v>
      </c>
      <c r="P35" s="30">
        <v>98.611111111111114</v>
      </c>
      <c r="Q35" s="31">
        <v>23</v>
      </c>
      <c r="R35" s="30">
        <f t="shared" si="6"/>
        <v>100</v>
      </c>
      <c r="S35" s="31">
        <v>14</v>
      </c>
      <c r="T35" s="30">
        <v>87.5</v>
      </c>
    </row>
    <row r="36" spans="1:20" s="35" customFormat="1">
      <c r="A36" s="30">
        <v>31</v>
      </c>
      <c r="B36" s="34" t="s">
        <v>50</v>
      </c>
      <c r="C36" s="31">
        <v>93</v>
      </c>
      <c r="D36" s="33">
        <v>83.78378378378379</v>
      </c>
      <c r="E36" s="10">
        <f>SUM(CALCULATION!BU31:BW31)</f>
        <v>11</v>
      </c>
      <c r="F36" s="10">
        <f t="shared" ref="F36:F50" si="7">E36/13*100</f>
        <v>84.615384615384613</v>
      </c>
      <c r="G36" s="31">
        <v>163</v>
      </c>
      <c r="H36" s="32">
        <v>84.4559585492228</v>
      </c>
      <c r="I36" s="9">
        <f>SUM(CALCULATION!BY31:CA31)</f>
        <v>26</v>
      </c>
      <c r="J36" s="9">
        <f t="shared" ref="J36:J50" si="8">I36/32*100</f>
        <v>81.25</v>
      </c>
      <c r="K36" s="31">
        <v>145</v>
      </c>
      <c r="L36" s="32">
        <v>84.795321637426895</v>
      </c>
      <c r="M36" s="31">
        <v>22</v>
      </c>
      <c r="N36" s="32">
        <f>M36/28*100</f>
        <v>78.571428571428569</v>
      </c>
      <c r="O36" s="31">
        <v>67</v>
      </c>
      <c r="P36" s="30">
        <v>93.055555555555557</v>
      </c>
      <c r="Q36" s="31">
        <v>23</v>
      </c>
      <c r="R36" s="30">
        <f>Q36/25*100</f>
        <v>92</v>
      </c>
      <c r="S36" s="31">
        <v>12</v>
      </c>
      <c r="T36" s="30">
        <v>75</v>
      </c>
    </row>
    <row r="37" spans="1:20" s="35" customFormat="1">
      <c r="A37" s="30">
        <v>32</v>
      </c>
      <c r="B37" s="34" t="s">
        <v>51</v>
      </c>
      <c r="C37" s="31">
        <v>106</v>
      </c>
      <c r="D37" s="33">
        <v>95.495495495495504</v>
      </c>
      <c r="E37" s="10">
        <f>SUM(CALCULATION!BU32:BW32)</f>
        <v>12</v>
      </c>
      <c r="F37" s="10">
        <f t="shared" si="7"/>
        <v>92.307692307692307</v>
      </c>
      <c r="G37" s="31">
        <v>175</v>
      </c>
      <c r="H37" s="32">
        <v>90.673575129533674</v>
      </c>
      <c r="I37" s="9">
        <f>SUM(CALCULATION!BY32:CA32)</f>
        <v>28</v>
      </c>
      <c r="J37" s="9">
        <f t="shared" si="8"/>
        <v>87.5</v>
      </c>
      <c r="K37" s="31">
        <v>152</v>
      </c>
      <c r="L37" s="32">
        <v>88.888888888888886</v>
      </c>
      <c r="M37" s="31">
        <v>23</v>
      </c>
      <c r="N37" s="32">
        <f t="shared" ref="N37:N50" si="9">M37/28*100</f>
        <v>82.142857142857139</v>
      </c>
      <c r="O37" s="31">
        <v>71</v>
      </c>
      <c r="P37" s="30">
        <v>98.611111111111114</v>
      </c>
      <c r="Q37" s="31">
        <v>25</v>
      </c>
      <c r="R37" s="30">
        <f t="shared" ref="R37:R50" si="10">Q37/25*100</f>
        <v>100</v>
      </c>
      <c r="S37" s="31">
        <v>14</v>
      </c>
      <c r="T37" s="30">
        <v>87.5</v>
      </c>
    </row>
    <row r="38" spans="1:20" s="35" customFormat="1">
      <c r="A38" s="30">
        <v>33</v>
      </c>
      <c r="B38" s="34" t="s">
        <v>52</v>
      </c>
      <c r="C38" s="31">
        <v>109</v>
      </c>
      <c r="D38" s="33">
        <v>98.198198198198199</v>
      </c>
      <c r="E38" s="10">
        <f>SUM(CALCULATION!BU33:BW33)</f>
        <v>13</v>
      </c>
      <c r="F38" s="10">
        <f t="shared" si="7"/>
        <v>100</v>
      </c>
      <c r="G38" s="31">
        <v>171</v>
      </c>
      <c r="H38" s="32">
        <v>88.601036269430054</v>
      </c>
      <c r="I38" s="9">
        <f>SUM(CALCULATION!BY33:CA33)</f>
        <v>30</v>
      </c>
      <c r="J38" s="9">
        <f t="shared" si="8"/>
        <v>93.75</v>
      </c>
      <c r="K38" s="31">
        <v>158</v>
      </c>
      <c r="L38" s="32">
        <v>92.397660818713447</v>
      </c>
      <c r="M38" s="31">
        <v>20</v>
      </c>
      <c r="N38" s="32">
        <f t="shared" si="9"/>
        <v>71.428571428571431</v>
      </c>
      <c r="O38" s="31">
        <v>64</v>
      </c>
      <c r="P38" s="30">
        <v>88.888888888888886</v>
      </c>
      <c r="Q38" s="31">
        <v>21</v>
      </c>
      <c r="R38" s="30">
        <f t="shared" si="10"/>
        <v>84</v>
      </c>
      <c r="S38" s="31">
        <v>13</v>
      </c>
      <c r="T38" s="30">
        <v>81.25</v>
      </c>
    </row>
    <row r="39" spans="1:20" s="35" customFormat="1">
      <c r="A39" s="30">
        <v>34</v>
      </c>
      <c r="B39" s="34" t="s">
        <v>53</v>
      </c>
      <c r="C39" s="31">
        <v>100</v>
      </c>
      <c r="D39" s="33">
        <v>90.090090090090087</v>
      </c>
      <c r="E39" s="10">
        <f>SUM(CALCULATION!BU34:BW34)</f>
        <v>10</v>
      </c>
      <c r="F39" s="10">
        <f t="shared" si="7"/>
        <v>76.923076923076934</v>
      </c>
      <c r="G39" s="31">
        <v>170</v>
      </c>
      <c r="H39" s="32">
        <v>88.082901554404145</v>
      </c>
      <c r="I39" s="9">
        <f>SUM(CALCULATION!BY34:CA34)</f>
        <v>30</v>
      </c>
      <c r="J39" s="9">
        <f t="shared" si="8"/>
        <v>93.75</v>
      </c>
      <c r="K39" s="31">
        <v>151</v>
      </c>
      <c r="L39" s="32">
        <v>88.304093567251456</v>
      </c>
      <c r="M39" s="31">
        <v>20</v>
      </c>
      <c r="N39" s="32">
        <f t="shared" si="9"/>
        <v>71.428571428571431</v>
      </c>
      <c r="O39" s="31">
        <v>71</v>
      </c>
      <c r="P39" s="30">
        <v>98.611111111111114</v>
      </c>
      <c r="Q39" s="31">
        <v>24</v>
      </c>
      <c r="R39" s="30">
        <f t="shared" si="10"/>
        <v>96</v>
      </c>
      <c r="S39" s="31">
        <v>13</v>
      </c>
      <c r="T39" s="30">
        <v>81.25</v>
      </c>
    </row>
    <row r="40" spans="1:20" s="35" customFormat="1">
      <c r="A40" s="30">
        <v>35</v>
      </c>
      <c r="B40" s="34" t="s">
        <v>54</v>
      </c>
      <c r="C40" s="31">
        <v>105</v>
      </c>
      <c r="D40" s="33">
        <v>94.594594594594597</v>
      </c>
      <c r="E40" s="10">
        <f>SUM(CALCULATION!BU35:BW35)</f>
        <v>13</v>
      </c>
      <c r="F40" s="10">
        <f t="shared" si="7"/>
        <v>100</v>
      </c>
      <c r="G40" s="31">
        <v>180</v>
      </c>
      <c r="H40" s="32">
        <v>93.264248704663217</v>
      </c>
      <c r="I40" s="9">
        <f>SUM(CALCULATION!BY35:CA35)</f>
        <v>32</v>
      </c>
      <c r="J40" s="9">
        <f t="shared" si="8"/>
        <v>100</v>
      </c>
      <c r="K40" s="31">
        <v>159</v>
      </c>
      <c r="L40" s="32">
        <v>88.304093567251456</v>
      </c>
      <c r="M40" s="31">
        <v>21</v>
      </c>
      <c r="N40" s="32">
        <f t="shared" si="9"/>
        <v>75</v>
      </c>
      <c r="O40" s="31">
        <v>72</v>
      </c>
      <c r="P40" s="30">
        <v>100</v>
      </c>
      <c r="Q40" s="31">
        <v>25</v>
      </c>
      <c r="R40" s="30">
        <f t="shared" si="10"/>
        <v>100</v>
      </c>
      <c r="S40" s="31">
        <v>16</v>
      </c>
      <c r="T40" s="30">
        <v>100</v>
      </c>
    </row>
    <row r="41" spans="1:20" s="35" customFormat="1">
      <c r="A41" s="30">
        <v>36</v>
      </c>
      <c r="B41" s="34" t="s">
        <v>55</v>
      </c>
      <c r="C41" s="31">
        <v>103</v>
      </c>
      <c r="D41" s="33">
        <v>92.792792792792795</v>
      </c>
      <c r="E41" s="10">
        <f>SUM(CALCULATION!BU36:BW36)</f>
        <v>10</v>
      </c>
      <c r="F41" s="10">
        <f t="shared" si="7"/>
        <v>76.923076923076934</v>
      </c>
      <c r="G41" s="31">
        <v>169</v>
      </c>
      <c r="H41" s="32">
        <v>87.564766839378237</v>
      </c>
      <c r="I41" s="9">
        <f>SUM(CALCULATION!BY36:CA36)</f>
        <v>18</v>
      </c>
      <c r="J41" s="9">
        <f t="shared" si="8"/>
        <v>56.25</v>
      </c>
      <c r="K41" s="31">
        <v>153</v>
      </c>
      <c r="L41" s="32">
        <v>88.304093567251456</v>
      </c>
      <c r="M41" s="31">
        <v>19</v>
      </c>
      <c r="N41" s="32">
        <f t="shared" si="9"/>
        <v>67.857142857142861</v>
      </c>
      <c r="O41" s="31">
        <v>64</v>
      </c>
      <c r="P41" s="30">
        <v>88.888888888888886</v>
      </c>
      <c r="Q41" s="31">
        <v>20</v>
      </c>
      <c r="R41" s="30">
        <f t="shared" si="10"/>
        <v>80</v>
      </c>
      <c r="S41" s="31">
        <v>16</v>
      </c>
      <c r="T41" s="30">
        <v>100</v>
      </c>
    </row>
    <row r="42" spans="1:20" s="35" customFormat="1">
      <c r="A42" s="30">
        <v>37</v>
      </c>
      <c r="B42" s="34" t="s">
        <v>56</v>
      </c>
      <c r="C42" s="31">
        <v>103</v>
      </c>
      <c r="D42" s="33">
        <v>92.792792792792795</v>
      </c>
      <c r="E42" s="10">
        <f>SUM(CALCULATION!BU37:BW37)</f>
        <v>13</v>
      </c>
      <c r="F42" s="10">
        <f t="shared" si="7"/>
        <v>100</v>
      </c>
      <c r="G42" s="31">
        <v>175</v>
      </c>
      <c r="H42" s="32">
        <v>90.673575129533674</v>
      </c>
      <c r="I42" s="9">
        <f>SUM(CALCULATION!BY37:CA37)</f>
        <v>30</v>
      </c>
      <c r="J42" s="9">
        <f t="shared" si="8"/>
        <v>93.75</v>
      </c>
      <c r="K42" s="31">
        <v>158</v>
      </c>
      <c r="L42" s="32">
        <v>88.304093567251456</v>
      </c>
      <c r="M42" s="31">
        <v>23</v>
      </c>
      <c r="N42" s="32">
        <f t="shared" si="9"/>
        <v>82.142857142857139</v>
      </c>
      <c r="O42" s="31">
        <v>66</v>
      </c>
      <c r="P42" s="30">
        <v>91.666666666666657</v>
      </c>
      <c r="Q42" s="31">
        <v>24</v>
      </c>
      <c r="R42" s="30">
        <f t="shared" si="10"/>
        <v>96</v>
      </c>
      <c r="S42" s="31">
        <v>15</v>
      </c>
      <c r="T42" s="30">
        <v>93.75</v>
      </c>
    </row>
    <row r="43" spans="1:20" s="35" customFormat="1" ht="30">
      <c r="A43" s="30">
        <v>38</v>
      </c>
      <c r="B43" s="34" t="s">
        <v>57</v>
      </c>
      <c r="C43" s="31">
        <v>95</v>
      </c>
      <c r="D43" s="33">
        <v>85.585585585585591</v>
      </c>
      <c r="E43" s="10">
        <f>SUM(CALCULATION!BU38:BW38)</f>
        <v>13</v>
      </c>
      <c r="F43" s="10">
        <f t="shared" si="7"/>
        <v>100</v>
      </c>
      <c r="G43" s="31">
        <v>177</v>
      </c>
      <c r="H43" s="32">
        <v>91.709844559585491</v>
      </c>
      <c r="I43" s="9">
        <f>SUM(CALCULATION!BY38:CA38)</f>
        <v>22</v>
      </c>
      <c r="J43" s="9">
        <f t="shared" si="8"/>
        <v>68.75</v>
      </c>
      <c r="K43" s="31">
        <v>150</v>
      </c>
      <c r="L43" s="32">
        <v>87.719298245614027</v>
      </c>
      <c r="M43" s="31">
        <v>23</v>
      </c>
      <c r="N43" s="32">
        <f t="shared" si="9"/>
        <v>82.142857142857139</v>
      </c>
      <c r="O43" s="31">
        <v>70</v>
      </c>
      <c r="P43" s="30">
        <v>97.222222222222214</v>
      </c>
      <c r="Q43" s="31">
        <v>21</v>
      </c>
      <c r="R43" s="30">
        <f t="shared" si="10"/>
        <v>84</v>
      </c>
      <c r="S43" s="31">
        <v>15</v>
      </c>
      <c r="T43" s="30">
        <v>93.75</v>
      </c>
    </row>
    <row r="44" spans="1:20" s="35" customFormat="1">
      <c r="A44" s="30">
        <v>39</v>
      </c>
      <c r="B44" s="34" t="s">
        <v>58</v>
      </c>
      <c r="C44" s="31">
        <v>92</v>
      </c>
      <c r="D44" s="33">
        <v>82.882882882882882</v>
      </c>
      <c r="E44" s="10">
        <f>SUM(CALCULATION!BU39:BW39)</f>
        <v>11</v>
      </c>
      <c r="F44" s="10">
        <f t="shared" si="7"/>
        <v>84.615384615384613</v>
      </c>
      <c r="G44" s="31">
        <v>157</v>
      </c>
      <c r="H44" s="32">
        <v>81.347150259067362</v>
      </c>
      <c r="I44" s="9">
        <f>SUM(CALCULATION!BY39:CA39)</f>
        <v>32</v>
      </c>
      <c r="J44" s="9">
        <f t="shared" si="8"/>
        <v>100</v>
      </c>
      <c r="K44" s="31">
        <v>139</v>
      </c>
      <c r="L44" s="32">
        <v>81.286549707602347</v>
      </c>
      <c r="M44" s="31">
        <v>26</v>
      </c>
      <c r="N44" s="32">
        <f t="shared" si="9"/>
        <v>92.857142857142861</v>
      </c>
      <c r="O44" s="31">
        <v>64</v>
      </c>
      <c r="P44" s="30">
        <v>88.888888888888886</v>
      </c>
      <c r="Q44" s="31">
        <v>17</v>
      </c>
      <c r="R44" s="30">
        <f t="shared" si="10"/>
        <v>68</v>
      </c>
      <c r="S44" s="31">
        <v>13</v>
      </c>
      <c r="T44" s="30">
        <v>81.25</v>
      </c>
    </row>
    <row r="45" spans="1:20" s="35" customFormat="1">
      <c r="A45" s="30">
        <v>40</v>
      </c>
      <c r="B45" s="34" t="s">
        <v>59</v>
      </c>
      <c r="C45" s="31">
        <v>109</v>
      </c>
      <c r="D45" s="33">
        <v>98.198198198198199</v>
      </c>
      <c r="E45" s="10">
        <f>SUM(CALCULATION!BU40:BW40)</f>
        <v>13</v>
      </c>
      <c r="F45" s="10">
        <f t="shared" si="7"/>
        <v>100</v>
      </c>
      <c r="G45" s="31">
        <v>186</v>
      </c>
      <c r="H45" s="32">
        <v>96.373056994818654</v>
      </c>
      <c r="I45" s="9">
        <f>SUM(CALCULATION!BY40:CA40)</f>
        <v>32</v>
      </c>
      <c r="J45" s="9">
        <f t="shared" si="8"/>
        <v>100</v>
      </c>
      <c r="K45" s="31">
        <v>165</v>
      </c>
      <c r="L45" s="32">
        <v>96.491228070175438</v>
      </c>
      <c r="M45" s="31">
        <v>25</v>
      </c>
      <c r="N45" s="32">
        <f t="shared" si="9"/>
        <v>89.285714285714292</v>
      </c>
      <c r="O45" s="31">
        <v>72</v>
      </c>
      <c r="P45" s="30">
        <v>100</v>
      </c>
      <c r="Q45" s="31">
        <v>25</v>
      </c>
      <c r="R45" s="30">
        <f t="shared" si="10"/>
        <v>100</v>
      </c>
      <c r="S45" s="31">
        <v>16</v>
      </c>
      <c r="T45" s="30">
        <v>100</v>
      </c>
    </row>
    <row r="46" spans="1:20" s="35" customFormat="1">
      <c r="A46" s="30">
        <v>41</v>
      </c>
      <c r="B46" s="34" t="s">
        <v>60</v>
      </c>
      <c r="C46" s="36">
        <v>108</v>
      </c>
      <c r="D46" s="33">
        <v>97.297297297297305</v>
      </c>
      <c r="E46" s="10">
        <f>SUM(CALCULATION!BU41:BW41)</f>
        <v>13</v>
      </c>
      <c r="F46" s="10">
        <f t="shared" si="7"/>
        <v>100</v>
      </c>
      <c r="G46" s="31">
        <v>177</v>
      </c>
      <c r="H46" s="32">
        <v>91.709844559585491</v>
      </c>
      <c r="I46" s="9">
        <f>SUM(CALCULATION!BY41:CA41)</f>
        <v>30</v>
      </c>
      <c r="J46" s="9">
        <f t="shared" si="8"/>
        <v>93.75</v>
      </c>
      <c r="K46" s="31">
        <v>160</v>
      </c>
      <c r="L46" s="32">
        <v>93.567251461988292</v>
      </c>
      <c r="M46" s="31">
        <v>24</v>
      </c>
      <c r="N46" s="32">
        <f t="shared" si="9"/>
        <v>85.714285714285708</v>
      </c>
      <c r="O46" s="31">
        <v>67</v>
      </c>
      <c r="P46" s="30">
        <v>93.055555555555557</v>
      </c>
      <c r="Q46" s="31">
        <v>24</v>
      </c>
      <c r="R46" s="30">
        <f>Q46/25*100</f>
        <v>96</v>
      </c>
      <c r="S46" s="31">
        <v>10</v>
      </c>
      <c r="T46" s="30">
        <v>62.5</v>
      </c>
    </row>
    <row r="47" spans="1:20" s="35" customFormat="1">
      <c r="A47" s="30">
        <v>42</v>
      </c>
      <c r="B47" s="34" t="s">
        <v>61</v>
      </c>
      <c r="C47" s="37">
        <v>109</v>
      </c>
      <c r="D47" s="33">
        <v>98.198198198198199</v>
      </c>
      <c r="E47" s="10">
        <f>SUM(CALCULATION!BU42:BW42)</f>
        <v>13</v>
      </c>
      <c r="F47" s="10">
        <f t="shared" si="7"/>
        <v>100</v>
      </c>
      <c r="G47" s="31">
        <v>186</v>
      </c>
      <c r="H47" s="32">
        <v>96.373056994818654</v>
      </c>
      <c r="I47" s="9">
        <f>SUM(CALCULATION!BY42:CA42)</f>
        <v>32</v>
      </c>
      <c r="J47" s="9">
        <f t="shared" si="8"/>
        <v>100</v>
      </c>
      <c r="K47" s="31">
        <v>167</v>
      </c>
      <c r="L47" s="32">
        <v>97.660818713450297</v>
      </c>
      <c r="M47" s="31">
        <v>27</v>
      </c>
      <c r="N47" s="32">
        <f t="shared" si="9"/>
        <v>96.428571428571431</v>
      </c>
      <c r="O47" s="31">
        <v>72</v>
      </c>
      <c r="P47" s="30">
        <v>100</v>
      </c>
      <c r="Q47" s="31">
        <v>25</v>
      </c>
      <c r="R47" s="30">
        <f t="shared" si="10"/>
        <v>100</v>
      </c>
      <c r="S47" s="31">
        <v>16</v>
      </c>
      <c r="T47" s="30">
        <v>100</v>
      </c>
    </row>
    <row r="48" spans="1:20" s="35" customFormat="1" ht="12" customHeight="1">
      <c r="A48" s="30">
        <v>43</v>
      </c>
      <c r="B48" s="32" t="s">
        <v>62</v>
      </c>
      <c r="C48" s="36">
        <f>SUM(CALCULATION!AK45:AM45)</f>
        <v>107</v>
      </c>
      <c r="D48" s="33">
        <f t="shared" ref="D48:D63" si="11">C46/111*100</f>
        <v>97.297297297297305</v>
      </c>
      <c r="E48" s="10">
        <f>SUM(CALCULATION!BU43:BW43)</f>
        <v>11</v>
      </c>
      <c r="F48" s="10">
        <f t="shared" si="7"/>
        <v>84.615384615384613</v>
      </c>
      <c r="G48" s="36">
        <f>SUM(CALCULATION!AS43:AU43)</f>
        <v>184</v>
      </c>
      <c r="H48" s="33">
        <f t="shared" ref="H48:H64" si="12">G48/193*100</f>
        <v>95.336787564766837</v>
      </c>
      <c r="I48" s="9">
        <f>SUM(CALCULATION!BY43:CA43)</f>
        <v>32</v>
      </c>
      <c r="J48" s="9">
        <f t="shared" si="8"/>
        <v>100</v>
      </c>
      <c r="K48" s="36">
        <f>SUM(CALCULATION!BA43:BC43)</f>
        <v>167</v>
      </c>
      <c r="L48" s="33">
        <f t="shared" ref="L48:L64" si="13">K48/171*100</f>
        <v>97.660818713450297</v>
      </c>
      <c r="M48" s="36">
        <f>SUM(CALCULATION!BE43:BG43)</f>
        <v>24</v>
      </c>
      <c r="N48" s="32">
        <f t="shared" si="9"/>
        <v>85.714285714285708</v>
      </c>
      <c r="O48" s="36">
        <f>SUM(CALCULATION!BI43:BK43)</f>
        <v>70</v>
      </c>
      <c r="P48" s="33">
        <f t="shared" ref="P48:P64" si="14">O48/72*100</f>
        <v>97.222222222222214</v>
      </c>
      <c r="Q48" s="36">
        <f>SUM(CALCULATION!BM43:BO43)</f>
        <v>24</v>
      </c>
      <c r="R48" s="30">
        <f t="shared" si="10"/>
        <v>96</v>
      </c>
      <c r="S48" s="36">
        <f>SUM(CALCULATION!BQ43:BS43)</f>
        <v>15</v>
      </c>
      <c r="T48" s="33">
        <f t="shared" ref="T48:T64" si="15">S48/16*100</f>
        <v>93.75</v>
      </c>
    </row>
    <row r="49" spans="1:20" s="35" customFormat="1" ht="12" customHeight="1">
      <c r="A49" s="30">
        <v>44</v>
      </c>
      <c r="B49" s="32" t="s">
        <v>63</v>
      </c>
      <c r="C49" s="36">
        <f>SUM(CALCULATION!AK46:AM46)</f>
        <v>99</v>
      </c>
      <c r="D49" s="38">
        <f t="shared" si="11"/>
        <v>98.198198198198199</v>
      </c>
      <c r="E49" s="10">
        <f>SUM(CALCULATION!BU44:BW44)</f>
        <v>13</v>
      </c>
      <c r="F49" s="10">
        <f t="shared" si="7"/>
        <v>100</v>
      </c>
      <c r="G49" s="37">
        <f>SUM(CALCULATION!AS44:AU44)</f>
        <v>147</v>
      </c>
      <c r="H49" s="38">
        <f t="shared" si="12"/>
        <v>76.165803108808291</v>
      </c>
      <c r="I49" s="9">
        <f>SUM(CALCULATION!BY44:CA44)</f>
        <v>32</v>
      </c>
      <c r="J49" s="9">
        <f t="shared" si="8"/>
        <v>100</v>
      </c>
      <c r="K49" s="37">
        <f>SUM(CALCULATION!BA44:BC44)</f>
        <v>130</v>
      </c>
      <c r="L49" s="38">
        <f t="shared" si="13"/>
        <v>76.023391812865498</v>
      </c>
      <c r="M49" s="36">
        <f>SUM(CALCULATION!BE44:BG44)</f>
        <v>23</v>
      </c>
      <c r="N49" s="32">
        <f t="shared" si="9"/>
        <v>82.142857142857139</v>
      </c>
      <c r="O49" s="36">
        <f>SUM(CALCULATION!BI44:BK44)</f>
        <v>58</v>
      </c>
      <c r="P49" s="33">
        <f t="shared" si="14"/>
        <v>80.555555555555557</v>
      </c>
      <c r="Q49" s="37">
        <f>SUM(CALCULATION!BM44:BO44)</f>
        <v>19</v>
      </c>
      <c r="R49" s="30">
        <f t="shared" si="10"/>
        <v>76</v>
      </c>
      <c r="S49" s="37">
        <f>SUM(CALCULATION!BQ44:BS44)</f>
        <v>8</v>
      </c>
      <c r="T49" s="38">
        <f t="shared" si="15"/>
        <v>50</v>
      </c>
    </row>
    <row r="50" spans="1:20" s="35" customFormat="1" ht="12" customHeight="1">
      <c r="A50" s="30">
        <v>45</v>
      </c>
      <c r="B50" s="32" t="s">
        <v>64</v>
      </c>
      <c r="C50" s="36">
        <f>SUM(CALCULATION!AK47:AM47)</f>
        <v>107</v>
      </c>
      <c r="D50" s="33">
        <f t="shared" si="11"/>
        <v>96.396396396396398</v>
      </c>
      <c r="E50" s="10">
        <f>SUM(CALCULATION!BU45:BW45)</f>
        <v>12</v>
      </c>
      <c r="F50" s="10">
        <f t="shared" si="7"/>
        <v>92.307692307692307</v>
      </c>
      <c r="G50" s="36">
        <f>SUM(CALCULATION!AS45:AU45)</f>
        <v>181</v>
      </c>
      <c r="H50" s="33">
        <f t="shared" si="12"/>
        <v>93.782383419689126</v>
      </c>
      <c r="I50" s="9">
        <f>SUM(CALCULATION!BY45:CA45)</f>
        <v>30</v>
      </c>
      <c r="J50" s="9">
        <f t="shared" si="8"/>
        <v>93.75</v>
      </c>
      <c r="K50" s="36">
        <f>SUM(CALCULATION!BA45:BC45)</f>
        <v>162</v>
      </c>
      <c r="L50" s="33">
        <f t="shared" si="13"/>
        <v>94.73684210526315</v>
      </c>
      <c r="M50" s="36">
        <f>SUM(CALCULATION!BE45:BG45)</f>
        <v>26</v>
      </c>
      <c r="N50" s="32">
        <f t="shared" si="9"/>
        <v>92.857142857142861</v>
      </c>
      <c r="O50" s="36">
        <f>SUM(CALCULATION!BI45:BK45)</f>
        <v>68</v>
      </c>
      <c r="P50" s="33">
        <f t="shared" si="14"/>
        <v>94.444444444444443</v>
      </c>
      <c r="Q50" s="36">
        <f>SUM(CALCULATION!BM45:BO45)</f>
        <v>25</v>
      </c>
      <c r="R50" s="30">
        <f t="shared" si="10"/>
        <v>100</v>
      </c>
      <c r="S50" s="36">
        <f>SUM(CALCULATION!BQ45:BS45)</f>
        <v>15</v>
      </c>
      <c r="T50" s="33">
        <f t="shared" si="15"/>
        <v>93.75</v>
      </c>
    </row>
    <row r="51" spans="1:20" s="35" customFormat="1" ht="12" customHeight="1">
      <c r="A51" s="30">
        <v>46</v>
      </c>
      <c r="B51" s="32" t="s">
        <v>65</v>
      </c>
      <c r="C51" s="36">
        <f>SUM(CALCULATION!AK48:AM48)</f>
        <v>105</v>
      </c>
      <c r="D51" s="33">
        <f t="shared" si="11"/>
        <v>89.189189189189193</v>
      </c>
      <c r="E51" s="10">
        <f>SUM(CALCULATION!BU46:BW46)</f>
        <v>13</v>
      </c>
      <c r="F51" s="10">
        <f t="shared" ref="F51:F64" si="16">E51/17*100</f>
        <v>76.470588235294116</v>
      </c>
      <c r="G51" s="36">
        <f>SUM(CALCULATION!AS46:AU46)</f>
        <v>170</v>
      </c>
      <c r="H51" s="33">
        <f t="shared" si="12"/>
        <v>88.082901554404145</v>
      </c>
      <c r="I51" s="9">
        <f>SUM(CALCULATION!BY46:CA46)</f>
        <v>28</v>
      </c>
      <c r="J51" s="9">
        <f t="shared" ref="J51:J64" si="17">I51/30*100</f>
        <v>93.333333333333329</v>
      </c>
      <c r="K51" s="36">
        <f>SUM(CALCULATION!BA46:BC46)</f>
        <v>158</v>
      </c>
      <c r="L51" s="33">
        <f t="shared" si="13"/>
        <v>92.397660818713447</v>
      </c>
      <c r="M51" s="36">
        <f>SUM(CALCULATION!BE46:BG46)</f>
        <v>23</v>
      </c>
      <c r="N51" s="32">
        <f>M51/23*100</f>
        <v>100</v>
      </c>
      <c r="O51" s="36">
        <f>SUM(CALCULATION!BI46:BK46)</f>
        <v>66</v>
      </c>
      <c r="P51" s="33">
        <f t="shared" si="14"/>
        <v>91.666666666666657</v>
      </c>
      <c r="Q51" s="36">
        <f>SUM(CALCULATION!BM46:BO46)</f>
        <v>32</v>
      </c>
      <c r="R51" s="33">
        <f>Q51/33*100</f>
        <v>96.969696969696969</v>
      </c>
      <c r="S51" s="37">
        <f>SUM(CALCULATION!BQ46:BS46)</f>
        <v>12</v>
      </c>
      <c r="T51" s="38">
        <f t="shared" si="15"/>
        <v>75</v>
      </c>
    </row>
    <row r="52" spans="1:20" s="35" customFormat="1" ht="12" customHeight="1">
      <c r="A52" s="30">
        <v>47</v>
      </c>
      <c r="B52" s="32" t="s">
        <v>66</v>
      </c>
      <c r="C52" s="36">
        <f>SUM(CALCULATION!AK49:AM49)</f>
        <v>109</v>
      </c>
      <c r="D52" s="33">
        <f t="shared" si="11"/>
        <v>96.396396396396398</v>
      </c>
      <c r="E52" s="10">
        <f>SUM(CALCULATION!BU47:BW47)</f>
        <v>16</v>
      </c>
      <c r="F52" s="10">
        <f t="shared" si="16"/>
        <v>94.117647058823522</v>
      </c>
      <c r="G52" s="36">
        <f>SUM(CALCULATION!AS47:AU47)</f>
        <v>180</v>
      </c>
      <c r="H52" s="33">
        <f t="shared" si="12"/>
        <v>93.264248704663217</v>
      </c>
      <c r="I52" s="9">
        <f>SUM(CALCULATION!BY47:CA47)</f>
        <v>26</v>
      </c>
      <c r="J52" s="9">
        <f t="shared" si="17"/>
        <v>86.666666666666671</v>
      </c>
      <c r="K52" s="36">
        <f>SUM(CALCULATION!BA47:BC47)</f>
        <v>165</v>
      </c>
      <c r="L52" s="33">
        <f t="shared" si="13"/>
        <v>96.491228070175438</v>
      </c>
      <c r="M52" s="36">
        <f>SUM(CALCULATION!BE47:BG47)</f>
        <v>22</v>
      </c>
      <c r="N52" s="32">
        <f t="shared" ref="N52:N64" si="18">M52/23*100</f>
        <v>95.652173913043484</v>
      </c>
      <c r="O52" s="36">
        <f>SUM(CALCULATION!BI47:BK47)</f>
        <v>70</v>
      </c>
      <c r="P52" s="33">
        <f t="shared" si="14"/>
        <v>97.222222222222214</v>
      </c>
      <c r="Q52" s="36">
        <f>SUM(CALCULATION!BM47:BO47)</f>
        <v>32</v>
      </c>
      <c r="R52" s="33">
        <f t="shared" ref="R52:R64" si="19">Q52/33*100</f>
        <v>96.969696969696969</v>
      </c>
      <c r="S52" s="36">
        <f>SUM(CALCULATION!BQ47:BS47)</f>
        <v>16</v>
      </c>
      <c r="T52" s="33">
        <f t="shared" si="15"/>
        <v>100</v>
      </c>
    </row>
    <row r="53" spans="1:20" s="35" customFormat="1" ht="12" customHeight="1">
      <c r="A53" s="30">
        <v>48</v>
      </c>
      <c r="B53" s="32" t="s">
        <v>67</v>
      </c>
      <c r="C53" s="36">
        <f>SUM(CALCULATION!AK50:AM50)</f>
        <v>91</v>
      </c>
      <c r="D53" s="33">
        <f t="shared" si="11"/>
        <v>94.594594594594597</v>
      </c>
      <c r="E53" s="10">
        <f>SUM(CALCULATION!BU48:BW48)</f>
        <v>17</v>
      </c>
      <c r="F53" s="10">
        <f t="shared" si="16"/>
        <v>100</v>
      </c>
      <c r="G53" s="36">
        <f>SUM(CALCULATION!AS48:AU48)</f>
        <v>183</v>
      </c>
      <c r="H53" s="33">
        <f t="shared" si="12"/>
        <v>94.818652849740943</v>
      </c>
      <c r="I53" s="9">
        <f>SUM(CALCULATION!BY48:CA48)</f>
        <v>22</v>
      </c>
      <c r="J53" s="9">
        <f t="shared" si="17"/>
        <v>73.333333333333329</v>
      </c>
      <c r="K53" s="36">
        <f>SUM(CALCULATION!BA48:BC48)</f>
        <v>164</v>
      </c>
      <c r="L53" s="33">
        <f t="shared" si="13"/>
        <v>95.906432748538009</v>
      </c>
      <c r="M53" s="36">
        <f>SUM(CALCULATION!BE48:BG48)</f>
        <v>21</v>
      </c>
      <c r="N53" s="32">
        <f t="shared" si="18"/>
        <v>91.304347826086953</v>
      </c>
      <c r="O53" s="36">
        <f>SUM(CALCULATION!BI48:BK48)</f>
        <v>71</v>
      </c>
      <c r="P53" s="33">
        <f t="shared" si="14"/>
        <v>98.611111111111114</v>
      </c>
      <c r="Q53" s="36">
        <f>SUM(CALCULATION!BM48:BO48)</f>
        <v>32</v>
      </c>
      <c r="R53" s="33">
        <f t="shared" si="19"/>
        <v>96.969696969696969</v>
      </c>
      <c r="S53" s="36">
        <f>SUM(CALCULATION!BQ48:BS48)</f>
        <v>15</v>
      </c>
      <c r="T53" s="33">
        <f t="shared" si="15"/>
        <v>93.75</v>
      </c>
    </row>
    <row r="54" spans="1:20" s="35" customFormat="1" ht="12" customHeight="1">
      <c r="A54" s="30">
        <v>49</v>
      </c>
      <c r="B54" s="32" t="s">
        <v>68</v>
      </c>
      <c r="C54" s="36">
        <f>SUM(CALCULATION!AK51:AM51)</f>
        <v>101</v>
      </c>
      <c r="D54" s="33">
        <f t="shared" si="11"/>
        <v>98.198198198198199</v>
      </c>
      <c r="E54" s="10">
        <f>SUM(CALCULATION!BU49:BW49)</f>
        <v>17</v>
      </c>
      <c r="F54" s="10">
        <f t="shared" si="16"/>
        <v>100</v>
      </c>
      <c r="G54" s="36">
        <f>SUM(CALCULATION!AS49:AU49)</f>
        <v>185</v>
      </c>
      <c r="H54" s="33">
        <f t="shared" si="12"/>
        <v>95.854922279792746</v>
      </c>
      <c r="I54" s="9">
        <f>SUM(CALCULATION!BY49:CA49)</f>
        <v>28</v>
      </c>
      <c r="J54" s="9">
        <f t="shared" si="17"/>
        <v>93.333333333333329</v>
      </c>
      <c r="K54" s="36">
        <f>SUM(CALCULATION!BA49:BC49)</f>
        <v>166</v>
      </c>
      <c r="L54" s="33">
        <f t="shared" si="13"/>
        <v>97.076023391812853</v>
      </c>
      <c r="M54" s="36">
        <f>SUM(CALCULATION!BE49:BG49)</f>
        <v>22</v>
      </c>
      <c r="N54" s="32">
        <f t="shared" si="18"/>
        <v>95.652173913043484</v>
      </c>
      <c r="O54" s="36">
        <f>SUM(CALCULATION!BI49:BK49)</f>
        <v>71</v>
      </c>
      <c r="P54" s="33">
        <f t="shared" si="14"/>
        <v>98.611111111111114</v>
      </c>
      <c r="Q54" s="36">
        <f>SUM(CALCULATION!BM49:BO49)</f>
        <v>32</v>
      </c>
      <c r="R54" s="33">
        <f t="shared" si="19"/>
        <v>96.969696969696969</v>
      </c>
      <c r="S54" s="36">
        <f>SUM(CALCULATION!BQ49:BS49)</f>
        <v>14</v>
      </c>
      <c r="T54" s="33">
        <f t="shared" si="15"/>
        <v>87.5</v>
      </c>
    </row>
    <row r="55" spans="1:20" s="35" customFormat="1" ht="12" customHeight="1">
      <c r="A55" s="30">
        <v>50</v>
      </c>
      <c r="B55" s="32" t="s">
        <v>69</v>
      </c>
      <c r="C55" s="36">
        <f>SUM(CALCULATION!AK52:AM52)</f>
        <v>107</v>
      </c>
      <c r="D55" s="33">
        <f t="shared" si="11"/>
        <v>81.981981981981974</v>
      </c>
      <c r="E55" s="10">
        <f>SUM(CALCULATION!BU50:BW50)</f>
        <v>10</v>
      </c>
      <c r="F55" s="10">
        <f t="shared" si="16"/>
        <v>58.82352941176471</v>
      </c>
      <c r="G55" s="36">
        <f>SUM(CALCULATION!AS50:AU50)</f>
        <v>161</v>
      </c>
      <c r="H55" s="33">
        <f t="shared" si="12"/>
        <v>83.419689119170982</v>
      </c>
      <c r="I55" s="9">
        <f>SUM(CALCULATION!BY50:CA50)</f>
        <v>22</v>
      </c>
      <c r="J55" s="9">
        <f t="shared" si="17"/>
        <v>73.333333333333329</v>
      </c>
      <c r="K55" s="36">
        <f>SUM(CALCULATION!BA50:BC50)</f>
        <v>144</v>
      </c>
      <c r="L55" s="33">
        <f t="shared" si="13"/>
        <v>84.210526315789465</v>
      </c>
      <c r="M55" s="37">
        <f>SUM(CALCULATION!BE50:BG50)</f>
        <v>17</v>
      </c>
      <c r="N55" s="32">
        <f t="shared" si="18"/>
        <v>73.91304347826086</v>
      </c>
      <c r="O55" s="36">
        <f>SUM(CALCULATION!BI50:BK50)</f>
        <v>68</v>
      </c>
      <c r="P55" s="33">
        <f t="shared" si="14"/>
        <v>94.444444444444443</v>
      </c>
      <c r="Q55" s="36">
        <f>SUM(CALCULATION!BM50:BO50)</f>
        <v>31</v>
      </c>
      <c r="R55" s="33">
        <f t="shared" si="19"/>
        <v>93.939393939393938</v>
      </c>
      <c r="S55" s="36">
        <f>SUM(CALCULATION!BQ50:BS50)</f>
        <v>14</v>
      </c>
      <c r="T55" s="33">
        <f t="shared" si="15"/>
        <v>87.5</v>
      </c>
    </row>
    <row r="56" spans="1:20" s="35" customFormat="1" ht="12" customHeight="1">
      <c r="A56" s="30">
        <v>51</v>
      </c>
      <c r="B56" s="32" t="s">
        <v>70</v>
      </c>
      <c r="C56" s="36">
        <f>SUM(CALCULATION!AK53:AM53)</f>
        <v>104</v>
      </c>
      <c r="D56" s="33">
        <f t="shared" si="11"/>
        <v>90.990990990990994</v>
      </c>
      <c r="E56" s="10">
        <f>SUM(CALCULATION!BU51:BW51)</f>
        <v>17</v>
      </c>
      <c r="F56" s="10">
        <f t="shared" si="16"/>
        <v>100</v>
      </c>
      <c r="G56" s="36">
        <f>SUM(CALCULATION!AS51:AU51)</f>
        <v>169</v>
      </c>
      <c r="H56" s="33">
        <f t="shared" si="12"/>
        <v>87.564766839378237</v>
      </c>
      <c r="I56" s="9">
        <f>SUM(CALCULATION!BY51:CA51)</f>
        <v>28</v>
      </c>
      <c r="J56" s="9">
        <f t="shared" si="17"/>
        <v>93.333333333333329</v>
      </c>
      <c r="K56" s="36">
        <f>SUM(CALCULATION!BA51:BC51)</f>
        <v>156</v>
      </c>
      <c r="L56" s="33">
        <f t="shared" si="13"/>
        <v>91.228070175438589</v>
      </c>
      <c r="M56" s="37">
        <f>SUM(CALCULATION!BE51:BG51)</f>
        <v>15</v>
      </c>
      <c r="N56" s="32">
        <f t="shared" si="18"/>
        <v>65.217391304347828</v>
      </c>
      <c r="O56" s="36">
        <f>SUM(CALCULATION!BI51:BK51)</f>
        <v>68</v>
      </c>
      <c r="P56" s="33">
        <f t="shared" si="14"/>
        <v>94.444444444444443</v>
      </c>
      <c r="Q56" s="36">
        <f>SUM(CALCULATION!BM51:BO51)</f>
        <v>30</v>
      </c>
      <c r="R56" s="33">
        <f t="shared" si="19"/>
        <v>90.909090909090907</v>
      </c>
      <c r="S56" s="36">
        <f>SUM(CALCULATION!BQ51:BS51)</f>
        <v>15</v>
      </c>
      <c r="T56" s="33">
        <f t="shared" si="15"/>
        <v>93.75</v>
      </c>
    </row>
    <row r="57" spans="1:20" s="35" customFormat="1" ht="12" customHeight="1">
      <c r="A57" s="30">
        <v>52</v>
      </c>
      <c r="B57" s="32" t="s">
        <v>71</v>
      </c>
      <c r="C57" s="36">
        <f>SUM(CALCULATION!AK54:AM54)</f>
        <v>109</v>
      </c>
      <c r="D57" s="33">
        <f t="shared" si="11"/>
        <v>96.396396396396398</v>
      </c>
      <c r="E57" s="10">
        <f>SUM(CALCULATION!BU52:BW52)</f>
        <v>17</v>
      </c>
      <c r="F57" s="10">
        <f t="shared" si="16"/>
        <v>100</v>
      </c>
      <c r="G57" s="36">
        <f>SUM(CALCULATION!AS52:AU52)</f>
        <v>182</v>
      </c>
      <c r="H57" s="33">
        <f t="shared" si="12"/>
        <v>94.300518134715034</v>
      </c>
      <c r="I57" s="9">
        <f>SUM(CALCULATION!BY52:CA52)</f>
        <v>28</v>
      </c>
      <c r="J57" s="9">
        <f t="shared" si="17"/>
        <v>93.333333333333329</v>
      </c>
      <c r="K57" s="36">
        <f>SUM(CALCULATION!BA52:BC52)</f>
        <v>165</v>
      </c>
      <c r="L57" s="33">
        <f t="shared" si="13"/>
        <v>96.491228070175438</v>
      </c>
      <c r="M57" s="36">
        <f>SUM(CALCULATION!BE52:BG52)</f>
        <v>21</v>
      </c>
      <c r="N57" s="32">
        <f t="shared" si="18"/>
        <v>91.304347826086953</v>
      </c>
      <c r="O57" s="36">
        <f>SUM(CALCULATION!BI52:BK52)</f>
        <v>71</v>
      </c>
      <c r="P57" s="33">
        <f t="shared" si="14"/>
        <v>98.611111111111114</v>
      </c>
      <c r="Q57" s="36">
        <f>SUM(CALCULATION!BM52:BO52)</f>
        <v>32</v>
      </c>
      <c r="R57" s="33">
        <f t="shared" si="19"/>
        <v>96.969696969696969</v>
      </c>
      <c r="S57" s="36">
        <f>SUM(CALCULATION!BQ52:BS52)</f>
        <v>15</v>
      </c>
      <c r="T57" s="33">
        <f t="shared" si="15"/>
        <v>93.75</v>
      </c>
    </row>
    <row r="58" spans="1:20" s="35" customFormat="1" ht="12" customHeight="1">
      <c r="A58" s="30">
        <v>53</v>
      </c>
      <c r="B58" s="32" t="s">
        <v>72</v>
      </c>
      <c r="C58" s="36">
        <f>SUM(CALCULATION!AK55:AM55)</f>
        <v>95</v>
      </c>
      <c r="D58" s="33">
        <f t="shared" si="11"/>
        <v>93.693693693693689</v>
      </c>
      <c r="E58" s="10">
        <f>SUM(CALCULATION!BU53:BW53)</f>
        <v>17</v>
      </c>
      <c r="F58" s="10">
        <f t="shared" si="16"/>
        <v>100</v>
      </c>
      <c r="G58" s="36">
        <f>SUM(CALCULATION!AS53:AU53)</f>
        <v>181</v>
      </c>
      <c r="H58" s="33">
        <f t="shared" si="12"/>
        <v>93.782383419689126</v>
      </c>
      <c r="I58" s="9">
        <f>SUM(CALCULATION!BY53:CA53)</f>
        <v>24</v>
      </c>
      <c r="J58" s="9">
        <f t="shared" si="17"/>
        <v>80</v>
      </c>
      <c r="K58" s="36">
        <f>SUM(CALCULATION!BA53:BC53)</f>
        <v>161</v>
      </c>
      <c r="L58" s="33">
        <f t="shared" si="13"/>
        <v>94.152046783625735</v>
      </c>
      <c r="M58" s="36">
        <f>SUM(CALCULATION!BE53:BG53)</f>
        <v>20</v>
      </c>
      <c r="N58" s="32">
        <f t="shared" si="18"/>
        <v>86.956521739130437</v>
      </c>
      <c r="O58" s="36">
        <f>SUM(CALCULATION!BI53:BK53)</f>
        <v>69</v>
      </c>
      <c r="P58" s="33">
        <f t="shared" si="14"/>
        <v>95.833333333333343</v>
      </c>
      <c r="Q58" s="36">
        <f>SUM(CALCULATION!BM53:BO53)</f>
        <v>30</v>
      </c>
      <c r="R58" s="33">
        <f t="shared" si="19"/>
        <v>90.909090909090907</v>
      </c>
      <c r="S58" s="36">
        <f>SUM(CALCULATION!BQ53:BS53)</f>
        <v>15</v>
      </c>
      <c r="T58" s="33">
        <f t="shared" si="15"/>
        <v>93.75</v>
      </c>
    </row>
    <row r="59" spans="1:20" s="35" customFormat="1" ht="26.1" customHeight="1">
      <c r="A59" s="30">
        <v>54</v>
      </c>
      <c r="B59" s="32" t="s">
        <v>73</v>
      </c>
      <c r="C59" s="36">
        <f>SUM(CALCULATION!AK56:AM56)</f>
        <v>102</v>
      </c>
      <c r="D59" s="33">
        <f t="shared" si="11"/>
        <v>98.198198198198199</v>
      </c>
      <c r="E59" s="10">
        <f>SUM(CALCULATION!BU54:BW54)</f>
        <v>17</v>
      </c>
      <c r="F59" s="10">
        <f t="shared" si="16"/>
        <v>100</v>
      </c>
      <c r="G59" s="36">
        <f>SUM(CALCULATION!AS54:AU54)</f>
        <v>186</v>
      </c>
      <c r="H59" s="33">
        <f t="shared" si="12"/>
        <v>96.373056994818654</v>
      </c>
      <c r="I59" s="9">
        <f>SUM(CALCULATION!BY54:CA54)</f>
        <v>30</v>
      </c>
      <c r="J59" s="9">
        <f t="shared" si="17"/>
        <v>100</v>
      </c>
      <c r="K59" s="36">
        <f>SUM(CALCULATION!BA54:BC54)</f>
        <v>163</v>
      </c>
      <c r="L59" s="33">
        <f t="shared" si="13"/>
        <v>95.32163742690058</v>
      </c>
      <c r="M59" s="36">
        <f>SUM(CALCULATION!BE54:BG54)</f>
        <v>21</v>
      </c>
      <c r="N59" s="32">
        <f t="shared" si="18"/>
        <v>91.304347826086953</v>
      </c>
      <c r="O59" s="36">
        <f>SUM(CALCULATION!BI54:BK54)</f>
        <v>72</v>
      </c>
      <c r="P59" s="33">
        <f t="shared" si="14"/>
        <v>100</v>
      </c>
      <c r="Q59" s="36">
        <f>SUM(CALCULATION!BM54:BO54)</f>
        <v>33</v>
      </c>
      <c r="R59" s="33">
        <f t="shared" si="19"/>
        <v>100</v>
      </c>
      <c r="S59" s="36">
        <f>SUM(CALCULATION!BQ54:BS54)</f>
        <v>15</v>
      </c>
      <c r="T59" s="33">
        <f t="shared" si="15"/>
        <v>93.75</v>
      </c>
    </row>
    <row r="60" spans="1:20" s="35" customFormat="1" ht="12" customHeight="1">
      <c r="A60" s="30">
        <v>55</v>
      </c>
      <c r="B60" s="32" t="s">
        <v>74</v>
      </c>
      <c r="C60" s="36">
        <f>SUM(CALCULATION!AK57:AM57)</f>
        <v>105</v>
      </c>
      <c r="D60" s="33">
        <f t="shared" si="11"/>
        <v>85.585585585585591</v>
      </c>
      <c r="E60" s="10">
        <f>SUM(CALCULATION!BU55:BW55)</f>
        <v>17</v>
      </c>
      <c r="F60" s="10">
        <f t="shared" si="16"/>
        <v>100</v>
      </c>
      <c r="G60" s="36">
        <f>SUM(CALCULATION!AS55:AU55)</f>
        <v>162</v>
      </c>
      <c r="H60" s="33">
        <f t="shared" si="12"/>
        <v>83.937823834196891</v>
      </c>
      <c r="I60" s="9">
        <f>SUM(CALCULATION!BY55:CA55)</f>
        <v>14</v>
      </c>
      <c r="J60" s="9">
        <f t="shared" si="17"/>
        <v>46.666666666666664</v>
      </c>
      <c r="K60" s="36">
        <f>SUM(CALCULATION!BA55:BC55)</f>
        <v>141</v>
      </c>
      <c r="L60" s="33">
        <f t="shared" si="13"/>
        <v>82.456140350877192</v>
      </c>
      <c r="M60" s="37">
        <f>SUM(CALCULATION!BE55:BG55)</f>
        <v>18</v>
      </c>
      <c r="N60" s="32">
        <f t="shared" si="18"/>
        <v>78.260869565217391</v>
      </c>
      <c r="O60" s="36">
        <f>SUM(CALCULATION!BI55:BK55)</f>
        <v>66</v>
      </c>
      <c r="P60" s="33">
        <f t="shared" si="14"/>
        <v>91.666666666666657</v>
      </c>
      <c r="Q60" s="36">
        <f>SUM(CALCULATION!BM55:BO55)</f>
        <v>27</v>
      </c>
      <c r="R60" s="33">
        <f t="shared" si="19"/>
        <v>81.818181818181827</v>
      </c>
      <c r="S60" s="37">
        <f>SUM(CALCULATION!BQ55:BS55)</f>
        <v>11</v>
      </c>
      <c r="T60" s="38">
        <f t="shared" si="15"/>
        <v>68.75</v>
      </c>
    </row>
    <row r="61" spans="1:20" s="35" customFormat="1" ht="12" customHeight="1">
      <c r="A61" s="30">
        <v>56</v>
      </c>
      <c r="B61" s="32" t="s">
        <v>75</v>
      </c>
      <c r="C61" s="36">
        <f>SUM(CALCULATION!AK58:AM58)</f>
        <v>102</v>
      </c>
      <c r="D61" s="33">
        <f t="shared" si="11"/>
        <v>91.891891891891902</v>
      </c>
      <c r="E61" s="10">
        <f>SUM(CALCULATION!BU56:BW56)</f>
        <v>14</v>
      </c>
      <c r="F61" s="10">
        <f t="shared" si="16"/>
        <v>82.35294117647058</v>
      </c>
      <c r="G61" s="36">
        <f>SUM(CALCULATION!AS56:AU56)</f>
        <v>166</v>
      </c>
      <c r="H61" s="33">
        <f t="shared" si="12"/>
        <v>86.010362694300511</v>
      </c>
      <c r="I61" s="9">
        <f>SUM(CALCULATION!BY56:CA56)</f>
        <v>24</v>
      </c>
      <c r="J61" s="9">
        <f t="shared" si="17"/>
        <v>80</v>
      </c>
      <c r="K61" s="36">
        <f>SUM(CALCULATION!BA56:BC56)</f>
        <v>150</v>
      </c>
      <c r="L61" s="33">
        <f t="shared" si="13"/>
        <v>87.719298245614027</v>
      </c>
      <c r="M61" s="36">
        <f>SUM(CALCULATION!BE56:BG56)</f>
        <v>19</v>
      </c>
      <c r="N61" s="32">
        <f>M61/23*100</f>
        <v>82.608695652173907</v>
      </c>
      <c r="O61" s="36">
        <f>SUM(CALCULATION!BI56:BK56)</f>
        <v>66</v>
      </c>
      <c r="P61" s="33">
        <f t="shared" si="14"/>
        <v>91.666666666666657</v>
      </c>
      <c r="Q61" s="36">
        <f>SUM(CALCULATION!BM56:BO56)</f>
        <v>29</v>
      </c>
      <c r="R61" s="33">
        <f t="shared" si="19"/>
        <v>87.878787878787875</v>
      </c>
      <c r="S61" s="36">
        <f>SUM(CALCULATION!BQ56:BS56)</f>
        <v>15</v>
      </c>
      <c r="T61" s="33">
        <f t="shared" si="15"/>
        <v>93.75</v>
      </c>
    </row>
    <row r="62" spans="1:20" s="35" customFormat="1" ht="12" customHeight="1">
      <c r="A62" s="30">
        <v>57</v>
      </c>
      <c r="B62" s="32" t="s">
        <v>76</v>
      </c>
      <c r="C62" s="37">
        <f>SUM(CALCULATION!AK59:AM59)</f>
        <v>82</v>
      </c>
      <c r="D62" s="33">
        <f t="shared" si="11"/>
        <v>94.594594594594597</v>
      </c>
      <c r="E62" s="10">
        <f>SUM(CALCULATION!BU57:BW57)</f>
        <v>17</v>
      </c>
      <c r="F62" s="10">
        <f t="shared" si="16"/>
        <v>100</v>
      </c>
      <c r="G62" s="36">
        <f>SUM(CALCULATION!AS57:AU57)</f>
        <v>186</v>
      </c>
      <c r="H62" s="33">
        <f t="shared" si="12"/>
        <v>96.373056994818654</v>
      </c>
      <c r="I62" s="9">
        <f>SUM(CALCULATION!BY57:CA57)</f>
        <v>24</v>
      </c>
      <c r="J62" s="9">
        <f t="shared" si="17"/>
        <v>80</v>
      </c>
      <c r="K62" s="36">
        <f>SUM(CALCULATION!BA57:BC57)</f>
        <v>159</v>
      </c>
      <c r="L62" s="33">
        <f t="shared" si="13"/>
        <v>92.982456140350877</v>
      </c>
      <c r="M62" s="36">
        <f>SUM(CALCULATION!BE57:BG57)</f>
        <v>19</v>
      </c>
      <c r="N62" s="32">
        <f t="shared" si="18"/>
        <v>82.608695652173907</v>
      </c>
      <c r="O62" s="36">
        <f>SUM(CALCULATION!BI57:BK57)</f>
        <v>69</v>
      </c>
      <c r="P62" s="33">
        <f t="shared" si="14"/>
        <v>95.833333333333343</v>
      </c>
      <c r="Q62" s="36">
        <f>SUM(CALCULATION!BM57:BO57)</f>
        <v>32</v>
      </c>
      <c r="R62" s="33">
        <f t="shared" si="19"/>
        <v>96.969696969696969</v>
      </c>
      <c r="S62" s="36">
        <f>SUM(CALCULATION!BQ57:BS57)</f>
        <v>15</v>
      </c>
      <c r="T62" s="33">
        <f t="shared" si="15"/>
        <v>93.75</v>
      </c>
    </row>
    <row r="63" spans="1:20" s="35" customFormat="1" ht="12" customHeight="1">
      <c r="A63" s="30">
        <v>58</v>
      </c>
      <c r="B63" s="32" t="s">
        <v>77</v>
      </c>
      <c r="C63" s="35">
        <v>102</v>
      </c>
      <c r="D63" s="33">
        <f t="shared" si="11"/>
        <v>91.891891891891902</v>
      </c>
      <c r="E63" s="10">
        <f>SUM(CALCULATION!BU58:BW58)</f>
        <v>17</v>
      </c>
      <c r="F63" s="10">
        <f t="shared" si="16"/>
        <v>100</v>
      </c>
      <c r="G63" s="36">
        <f>SUM(CALCULATION!AS58:AU58)</f>
        <v>180</v>
      </c>
      <c r="H63" s="33">
        <f t="shared" si="12"/>
        <v>93.264248704663217</v>
      </c>
      <c r="I63" s="9">
        <f>SUM(CALCULATION!BY58:CA58)</f>
        <v>24</v>
      </c>
      <c r="J63" s="9">
        <f t="shared" si="17"/>
        <v>80</v>
      </c>
      <c r="K63" s="36">
        <f>SUM(CALCULATION!BA58:BC58)</f>
        <v>157</v>
      </c>
      <c r="L63" s="33">
        <f t="shared" si="13"/>
        <v>91.812865497076018</v>
      </c>
      <c r="M63" s="36">
        <f>SUM(CALCULATION!BE58:BG58)</f>
        <v>18</v>
      </c>
      <c r="N63" s="32">
        <f t="shared" si="18"/>
        <v>78.260869565217391</v>
      </c>
      <c r="O63" s="36">
        <f>SUM(CALCULATION!BI58:BK58)</f>
        <v>70</v>
      </c>
      <c r="P63" s="33">
        <f t="shared" si="14"/>
        <v>97.222222222222214</v>
      </c>
      <c r="Q63" s="36">
        <f>SUM(CALCULATION!BM58:BO58)</f>
        <v>33</v>
      </c>
      <c r="R63" s="33">
        <f t="shared" si="19"/>
        <v>100</v>
      </c>
      <c r="S63" s="36">
        <f>SUM(CALCULATION!BQ58:BS58)</f>
        <v>14</v>
      </c>
      <c r="T63" s="33">
        <f t="shared" si="15"/>
        <v>87.5</v>
      </c>
    </row>
    <row r="64" spans="1:20" s="35" customFormat="1" ht="12" customHeight="1">
      <c r="A64" s="30">
        <v>59</v>
      </c>
      <c r="B64" s="32" t="s">
        <v>78</v>
      </c>
      <c r="C64" s="35">
        <v>82</v>
      </c>
      <c r="D64" s="38">
        <f>C62/111*100</f>
        <v>73.873873873873876</v>
      </c>
      <c r="E64" s="10">
        <f>SUM(CALCULATION!BU59:BW59)</f>
        <v>17</v>
      </c>
      <c r="F64" s="10">
        <f t="shared" si="16"/>
        <v>100</v>
      </c>
      <c r="G64" s="37">
        <f>SUM(CALCULATION!AS59:AU59)</f>
        <v>145</v>
      </c>
      <c r="H64" s="38">
        <f t="shared" si="12"/>
        <v>75.129533678756474</v>
      </c>
      <c r="I64" s="9">
        <f>SUM(CALCULATION!BY59:CA59)</f>
        <v>28</v>
      </c>
      <c r="J64" s="9">
        <f t="shared" si="17"/>
        <v>93.333333333333329</v>
      </c>
      <c r="K64" s="37">
        <f>SUM(CALCULATION!BA59:BC59)</f>
        <v>134</v>
      </c>
      <c r="L64" s="38">
        <f t="shared" si="13"/>
        <v>78.362573099415201</v>
      </c>
      <c r="M64" s="37">
        <f>SUM(CALCULATION!BE59:BG59)</f>
        <v>17</v>
      </c>
      <c r="N64" s="32">
        <f t="shared" si="18"/>
        <v>73.91304347826086</v>
      </c>
      <c r="O64" s="39">
        <f>SUM(CALCULATION!BI59:BK59)</f>
        <v>63</v>
      </c>
      <c r="P64" s="30">
        <f t="shared" si="14"/>
        <v>87.5</v>
      </c>
      <c r="Q64" s="39">
        <f>SUM(CALCULATION!BM59:BO59)</f>
        <v>32</v>
      </c>
      <c r="R64" s="30">
        <f t="shared" si="19"/>
        <v>96.969696969696969</v>
      </c>
      <c r="S64" s="37">
        <f>SUM(CALCULATION!BQ59:BS59)</f>
        <v>10</v>
      </c>
      <c r="T64" s="38">
        <f t="shared" si="15"/>
        <v>62.5</v>
      </c>
    </row>
  </sheetData>
  <mergeCells count="18">
    <mergeCell ref="M4:N4"/>
    <mergeCell ref="O4:P4"/>
    <mergeCell ref="Q4:R4"/>
    <mergeCell ref="S4:T4"/>
    <mergeCell ref="A3:A5"/>
    <mergeCell ref="B3:B5"/>
    <mergeCell ref="C4:D4"/>
    <mergeCell ref="E4:F4"/>
    <mergeCell ref="G4:H4"/>
    <mergeCell ref="I4:J4"/>
    <mergeCell ref="K4:L4"/>
    <mergeCell ref="A1:T1"/>
    <mergeCell ref="A2:T2"/>
    <mergeCell ref="C3:F3"/>
    <mergeCell ref="G3:J3"/>
    <mergeCell ref="K3:N3"/>
    <mergeCell ref="O3:R3"/>
    <mergeCell ref="S3:T3"/>
  </mergeCells>
  <pageMargins left="0.25" right="0.25" top="0.75" bottom="0.75" header="0.29861111111111099" footer="0.29861111111111099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187E8-F360-47C6-8D5E-2ACDFD364D5D}">
  <dimension ref="A1:T64"/>
  <sheetViews>
    <sheetView workbookViewId="0">
      <selection activeCell="S6" sqref="S6:S64"/>
    </sheetView>
  </sheetViews>
  <sheetFormatPr defaultColWidth="9" defaultRowHeight="15"/>
  <cols>
    <col min="1" max="1" width="3.42578125" style="29" customWidth="1"/>
    <col min="2" max="2" width="22.42578125" style="29" customWidth="1"/>
    <col min="3" max="3" width="10.42578125" style="29" customWidth="1"/>
    <col min="4" max="4" width="6.42578125" style="29" customWidth="1"/>
    <col min="5" max="5" width="10.5703125" style="29" customWidth="1"/>
    <col min="6" max="6" width="6.42578125" style="29" customWidth="1"/>
    <col min="7" max="7" width="10.7109375" style="29" customWidth="1"/>
    <col min="8" max="8" width="6.42578125" style="29" customWidth="1"/>
    <col min="9" max="9" width="10.42578125" style="29" customWidth="1"/>
    <col min="10" max="10" width="6.42578125" style="29" customWidth="1"/>
    <col min="11" max="11" width="10.5703125" style="29" customWidth="1"/>
    <col min="12" max="12" width="6.42578125" style="29" customWidth="1"/>
    <col min="13" max="13" width="10.28515625" style="29" customWidth="1"/>
    <col min="14" max="14" width="6.42578125" style="29" customWidth="1"/>
    <col min="15" max="15" width="10.5703125" style="29" customWidth="1"/>
    <col min="16" max="16" width="6.42578125" style="29" customWidth="1"/>
    <col min="17" max="17" width="10.5703125" style="29" customWidth="1"/>
    <col min="18" max="18" width="6.42578125" style="29" customWidth="1"/>
    <col min="19" max="19" width="10.28515625" style="29" customWidth="1"/>
    <col min="20" max="20" width="6.42578125" style="29" customWidth="1"/>
    <col min="21" max="16384" width="9" style="29"/>
  </cols>
  <sheetData>
    <row r="1" spans="1:20" ht="19.5" customHeight="1">
      <c r="A1" s="88" t="s">
        <v>99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0" ht="17.25" customHeight="1">
      <c r="A2" s="88" t="s">
        <v>146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0" ht="30.95" customHeight="1">
      <c r="A3" s="93" t="s">
        <v>127</v>
      </c>
      <c r="B3" s="94" t="s">
        <v>3</v>
      </c>
      <c r="C3" s="89" t="s">
        <v>4</v>
      </c>
      <c r="D3" s="89"/>
      <c r="E3" s="89"/>
      <c r="F3" s="89"/>
      <c r="G3" s="89" t="s">
        <v>5</v>
      </c>
      <c r="H3" s="89"/>
      <c r="I3" s="89"/>
      <c r="J3" s="89"/>
      <c r="K3" s="89" t="s">
        <v>6</v>
      </c>
      <c r="L3" s="89"/>
      <c r="M3" s="89"/>
      <c r="N3" s="89"/>
      <c r="O3" s="90" t="s">
        <v>7</v>
      </c>
      <c r="P3" s="90"/>
      <c r="Q3" s="90"/>
      <c r="R3" s="90"/>
      <c r="S3" s="91" t="s">
        <v>8</v>
      </c>
      <c r="T3" s="91"/>
    </row>
    <row r="4" spans="1:20" ht="48.75" customHeight="1">
      <c r="A4" s="93"/>
      <c r="B4" s="94"/>
      <c r="C4" s="92" t="s">
        <v>128</v>
      </c>
      <c r="D4" s="92"/>
      <c r="E4" s="92" t="s">
        <v>129</v>
      </c>
      <c r="F4" s="92"/>
      <c r="G4" s="92" t="s">
        <v>130</v>
      </c>
      <c r="H4" s="92"/>
      <c r="I4" s="92" t="s">
        <v>161</v>
      </c>
      <c r="J4" s="92"/>
      <c r="K4" s="92" t="s">
        <v>131</v>
      </c>
      <c r="L4" s="92"/>
      <c r="M4" s="92" t="s">
        <v>132</v>
      </c>
      <c r="N4" s="92"/>
      <c r="O4" s="92" t="s">
        <v>133</v>
      </c>
      <c r="P4" s="92"/>
      <c r="Q4" s="92" t="s">
        <v>134</v>
      </c>
      <c r="R4" s="92"/>
      <c r="S4" s="92" t="s">
        <v>135</v>
      </c>
      <c r="T4" s="92"/>
    </row>
    <row r="5" spans="1:20" ht="23.25" customHeight="1">
      <c r="A5" s="93"/>
      <c r="B5" s="94"/>
      <c r="C5" s="55" t="s">
        <v>17</v>
      </c>
      <c r="D5" s="56" t="s">
        <v>18</v>
      </c>
      <c r="E5" s="55" t="s">
        <v>17</v>
      </c>
      <c r="F5" s="59" t="s">
        <v>18</v>
      </c>
      <c r="G5" s="55" t="s">
        <v>17</v>
      </c>
      <c r="H5" s="59" t="s">
        <v>18</v>
      </c>
      <c r="I5" s="55" t="s">
        <v>17</v>
      </c>
      <c r="J5" s="59" t="s">
        <v>18</v>
      </c>
      <c r="K5" s="55" t="s">
        <v>17</v>
      </c>
      <c r="L5" s="59" t="s">
        <v>18</v>
      </c>
      <c r="M5" s="55" t="s">
        <v>17</v>
      </c>
      <c r="N5" s="59" t="s">
        <v>18</v>
      </c>
      <c r="O5" s="55" t="s">
        <v>17</v>
      </c>
      <c r="P5" s="58" t="s">
        <v>18</v>
      </c>
      <c r="Q5" s="55" t="s">
        <v>17</v>
      </c>
      <c r="R5" s="58" t="s">
        <v>18</v>
      </c>
      <c r="S5" s="55" t="s">
        <v>17</v>
      </c>
      <c r="T5" s="58" t="s">
        <v>18</v>
      </c>
    </row>
    <row r="6" spans="1:20" s="35" customFormat="1">
      <c r="A6" s="30">
        <v>1</v>
      </c>
      <c r="B6" s="34" t="s">
        <v>20</v>
      </c>
      <c r="D6" s="33">
        <v>73.873873873873904</v>
      </c>
      <c r="F6" s="10">
        <f>CALCULATION!CL1/13*100</f>
        <v>84.615384615384613</v>
      </c>
      <c r="H6" s="32">
        <v>76.165803108808305</v>
      </c>
      <c r="J6" s="9">
        <f>CALCULATION!CT1/42*100</f>
        <v>76.19047619047619</v>
      </c>
      <c r="L6" s="32">
        <v>71.345029239766106</v>
      </c>
      <c r="N6" s="32">
        <f>CALCULATION!DB1/22*100</f>
        <v>72.727272727272734</v>
      </c>
      <c r="P6" s="30">
        <v>88.8888888888889</v>
      </c>
      <c r="R6" s="30">
        <f>CALCULATION!DJ1/28*100</f>
        <v>82.142857142857139</v>
      </c>
      <c r="T6" s="30">
        <v>62.5</v>
      </c>
    </row>
    <row r="7" spans="1:20" s="35" customFormat="1">
      <c r="A7" s="30">
        <v>2</v>
      </c>
      <c r="B7" s="34" t="s">
        <v>21</v>
      </c>
      <c r="D7" s="33">
        <v>95.495495495495504</v>
      </c>
      <c r="F7" s="10">
        <f>CALCULATION!CL2/13*100</f>
        <v>100</v>
      </c>
      <c r="H7" s="32">
        <v>95.336787564766837</v>
      </c>
      <c r="J7" s="9">
        <f>CALCULATION!CT2/42*100</f>
        <v>85.714285714285708</v>
      </c>
      <c r="L7" s="32">
        <v>94.152046783625735</v>
      </c>
      <c r="N7" s="32">
        <f>CALCULATION!DB2/22*100</f>
        <v>95.454545454545453</v>
      </c>
      <c r="P7" s="30">
        <v>95.833333333333343</v>
      </c>
      <c r="R7" s="30">
        <f>CALCULATION!DJ2/28*100</f>
        <v>96.428571428571431</v>
      </c>
      <c r="T7" s="30">
        <v>100</v>
      </c>
    </row>
    <row r="8" spans="1:20" s="35" customFormat="1">
      <c r="A8" s="30">
        <v>3</v>
      </c>
      <c r="B8" s="34" t="s">
        <v>22</v>
      </c>
      <c r="D8" s="33">
        <v>94.594594594594597</v>
      </c>
      <c r="F8" s="10">
        <f>CALCULATION!CL3/13*100</f>
        <v>84.615384615384613</v>
      </c>
      <c r="H8" s="32">
        <v>92.2279792746114</v>
      </c>
      <c r="J8" s="9">
        <f>CALCULATION!CT3/42*100</f>
        <v>90.476190476190482</v>
      </c>
      <c r="L8" s="32">
        <v>92.397660818713447</v>
      </c>
      <c r="N8" s="32">
        <f>CALCULATION!DB3/22*100</f>
        <v>86.36363636363636</v>
      </c>
      <c r="P8" s="30">
        <v>94.444444444444443</v>
      </c>
      <c r="R8" s="30">
        <f>CALCULATION!DJ3/28*100</f>
        <v>100</v>
      </c>
      <c r="T8" s="30">
        <v>87.5</v>
      </c>
    </row>
    <row r="9" spans="1:20" s="35" customFormat="1">
      <c r="A9" s="30">
        <v>4</v>
      </c>
      <c r="B9" s="34" t="s">
        <v>23</v>
      </c>
      <c r="D9" s="33">
        <v>97.297297297297305</v>
      </c>
      <c r="F9" s="10">
        <f>CALCULATION!CL4/13*100</f>
        <v>100</v>
      </c>
      <c r="H9" s="32">
        <v>95.854922279792746</v>
      </c>
      <c r="J9" s="9">
        <f>CALCULATION!CT4/42*100</f>
        <v>95.238095238095227</v>
      </c>
      <c r="L9" s="32">
        <v>95.32163742690058</v>
      </c>
      <c r="N9" s="32">
        <f>CALCULATION!DB4/22*100</f>
        <v>95.454545454545453</v>
      </c>
      <c r="P9" s="30">
        <v>95.833333333333343</v>
      </c>
      <c r="R9" s="30">
        <f>CALCULATION!DJ4/28*100</f>
        <v>100</v>
      </c>
      <c r="T9" s="30">
        <v>100</v>
      </c>
    </row>
    <row r="10" spans="1:20" s="35" customFormat="1">
      <c r="A10" s="30">
        <v>5</v>
      </c>
      <c r="B10" s="34" t="s">
        <v>24</v>
      </c>
      <c r="D10" s="33">
        <v>92.792792792792795</v>
      </c>
      <c r="F10" s="10">
        <f>CALCULATION!CL5/13*100</f>
        <v>100</v>
      </c>
      <c r="H10" s="32">
        <v>93.782383419689126</v>
      </c>
      <c r="J10" s="9">
        <f>CALCULATION!CT5/42*100</f>
        <v>80.952380952380949</v>
      </c>
      <c r="L10" s="32">
        <v>90.643274853801174</v>
      </c>
      <c r="N10" s="32">
        <f>CALCULATION!DB5/22*100</f>
        <v>90.909090909090907</v>
      </c>
      <c r="P10" s="30">
        <v>93.055555555555557</v>
      </c>
      <c r="R10" s="30">
        <f>CALCULATION!DJ5/28*100</f>
        <v>100</v>
      </c>
      <c r="T10" s="30">
        <v>100</v>
      </c>
    </row>
    <row r="11" spans="1:20" s="35" customFormat="1">
      <c r="A11" s="30">
        <v>6</v>
      </c>
      <c r="B11" s="34" t="s">
        <v>25</v>
      </c>
      <c r="D11" s="33">
        <v>90.990990990990994</v>
      </c>
      <c r="F11" s="10">
        <f>CALCULATION!CL6/13*100</f>
        <v>92.307692307692307</v>
      </c>
      <c r="H11" s="32">
        <v>89.119170984455948</v>
      </c>
      <c r="J11" s="9">
        <f>CALCULATION!CT6/42*100</f>
        <v>95.238095238095227</v>
      </c>
      <c r="L11" s="32">
        <v>87.719298245614027</v>
      </c>
      <c r="N11" s="32">
        <f>CALCULATION!DB6/22*100</f>
        <v>95.454545454545453</v>
      </c>
      <c r="P11" s="30">
        <v>94.444444444444443</v>
      </c>
      <c r="R11" s="30">
        <f>CALCULATION!DJ6/28*100</f>
        <v>92.857142857142861</v>
      </c>
      <c r="T11" s="30">
        <v>93.75</v>
      </c>
    </row>
    <row r="12" spans="1:20" s="35" customFormat="1">
      <c r="A12" s="30">
        <v>7</v>
      </c>
      <c r="B12" s="34" t="s">
        <v>26</v>
      </c>
      <c r="D12" s="33">
        <v>91.891891891891902</v>
      </c>
      <c r="F12" s="10">
        <f>CALCULATION!CL7/13*100</f>
        <v>61.53846153846154</v>
      </c>
      <c r="H12" s="32">
        <v>90.673575129533674</v>
      </c>
      <c r="J12" s="9">
        <f>CALCULATION!CT7/42*100</f>
        <v>90.476190476190482</v>
      </c>
      <c r="L12" s="32">
        <v>94.152046783625735</v>
      </c>
      <c r="N12" s="32">
        <f>CALCULATION!DB7/22*100</f>
        <v>90.909090909090907</v>
      </c>
      <c r="P12" s="30">
        <v>94.444444444444443</v>
      </c>
      <c r="R12" s="30">
        <f>CALCULATION!DJ7/28*100</f>
        <v>96.428571428571431</v>
      </c>
      <c r="T12" s="30">
        <v>93.75</v>
      </c>
    </row>
    <row r="13" spans="1:20" s="35" customFormat="1">
      <c r="A13" s="30">
        <v>8</v>
      </c>
      <c r="B13" s="34" t="s">
        <v>27</v>
      </c>
      <c r="D13" s="33">
        <v>95.495495495495504</v>
      </c>
      <c r="F13" s="10">
        <f>CALCULATION!CL8/13*100</f>
        <v>100</v>
      </c>
      <c r="H13" s="32">
        <v>97.92746113989638</v>
      </c>
      <c r="J13" s="9">
        <f>CALCULATION!CT8/42*100</f>
        <v>90.476190476190482</v>
      </c>
      <c r="L13" s="32">
        <v>95.906432748538009</v>
      </c>
      <c r="N13" s="32">
        <f>CALCULATION!DB8/22*100</f>
        <v>86.36363636363636</v>
      </c>
      <c r="P13" s="30">
        <v>100</v>
      </c>
      <c r="R13" s="30">
        <f>CALCULATION!DJ8/28*100</f>
        <v>100</v>
      </c>
      <c r="T13" s="30">
        <v>93.75</v>
      </c>
    </row>
    <row r="14" spans="1:20" s="35" customFormat="1">
      <c r="A14" s="30">
        <v>9</v>
      </c>
      <c r="B14" s="34" t="s">
        <v>28</v>
      </c>
      <c r="D14" s="33">
        <v>67.567567567567565</v>
      </c>
      <c r="F14" s="10">
        <f>CALCULATION!CL9/13*100</f>
        <v>92.307692307692307</v>
      </c>
      <c r="H14" s="32">
        <v>63.212435233160626</v>
      </c>
      <c r="J14" s="9">
        <f>CALCULATION!CT9/42*100</f>
        <v>76.19047619047619</v>
      </c>
      <c r="L14" s="32">
        <v>61.988304093567251</v>
      </c>
      <c r="N14" s="32">
        <f>CALCULATION!DB9/22*100</f>
        <v>72.727272727272734</v>
      </c>
      <c r="P14" s="30">
        <v>63.888888888888886</v>
      </c>
      <c r="R14" s="30">
        <f>CALCULATION!DJ9/28*100</f>
        <v>67.857142857142861</v>
      </c>
      <c r="T14" s="30">
        <v>43.75</v>
      </c>
    </row>
    <row r="15" spans="1:20" s="35" customFormat="1" ht="30">
      <c r="A15" s="30">
        <v>10</v>
      </c>
      <c r="B15" s="34" t="s">
        <v>29</v>
      </c>
      <c r="D15" s="33">
        <v>69.369369369369366</v>
      </c>
      <c r="F15" s="10">
        <f>CALCULATION!CL10/13*100</f>
        <v>61.53846153846154</v>
      </c>
      <c r="H15" s="32">
        <v>69.948186528497416</v>
      </c>
      <c r="J15" s="9">
        <f>CALCULATION!CT10/42*100</f>
        <v>76.19047619047619</v>
      </c>
      <c r="L15" s="32">
        <v>60.818713450292393</v>
      </c>
      <c r="N15" s="32">
        <f>CALCULATION!DB10/22*100</f>
        <v>72.727272727272734</v>
      </c>
      <c r="P15" s="30">
        <v>68.055555555555557</v>
      </c>
      <c r="R15" s="30">
        <f>CALCULATION!DJ10/28*100</f>
        <v>78.571428571428569</v>
      </c>
      <c r="T15" s="30">
        <v>50</v>
      </c>
    </row>
    <row r="16" spans="1:20" s="35" customFormat="1">
      <c r="A16" s="30">
        <v>11</v>
      </c>
      <c r="B16" s="34" t="s">
        <v>30</v>
      </c>
      <c r="D16" s="33">
        <v>97.297297297297305</v>
      </c>
      <c r="F16" s="10">
        <f>CALCULATION!CL11/13*100</f>
        <v>100</v>
      </c>
      <c r="H16" s="32">
        <v>95.336787564766837</v>
      </c>
      <c r="J16" s="9">
        <f>CALCULATION!CT11/42*100</f>
        <v>100</v>
      </c>
      <c r="L16" s="32">
        <v>98.245614035087712</v>
      </c>
      <c r="N16" s="32">
        <f>CALCULATION!DB11/22*100</f>
        <v>95.454545454545453</v>
      </c>
      <c r="P16" s="30">
        <v>98.611111111111114</v>
      </c>
      <c r="R16" s="30">
        <f>CALCULATION!DJ11/28*100</f>
        <v>100</v>
      </c>
      <c r="T16" s="30">
        <v>87.5</v>
      </c>
    </row>
    <row r="17" spans="1:20" s="35" customFormat="1">
      <c r="A17" s="30">
        <v>12</v>
      </c>
      <c r="B17" s="34" t="s">
        <v>31</v>
      </c>
      <c r="D17" s="33">
        <v>91.891891891891902</v>
      </c>
      <c r="F17" s="10">
        <f>CALCULATION!CL12/13*100</f>
        <v>76.923076923076934</v>
      </c>
      <c r="H17" s="32">
        <v>86.010362694300511</v>
      </c>
      <c r="J17" s="9">
        <f>CALCULATION!CT12/42*100</f>
        <v>100</v>
      </c>
      <c r="L17" s="32">
        <v>84.795321637426895</v>
      </c>
      <c r="N17" s="32">
        <f>CALCULATION!DB12/22*100</f>
        <v>86.36363636363636</v>
      </c>
      <c r="P17" s="30">
        <v>95.833333333333343</v>
      </c>
      <c r="R17" s="30">
        <f>CALCULATION!DJ12/28*100</f>
        <v>100</v>
      </c>
      <c r="T17" s="30">
        <v>93.75</v>
      </c>
    </row>
    <row r="18" spans="1:20" s="35" customFormat="1">
      <c r="A18" s="30">
        <v>13</v>
      </c>
      <c r="B18" s="34" t="s">
        <v>32</v>
      </c>
      <c r="D18" s="33">
        <v>91.891891891891902</v>
      </c>
      <c r="F18" s="10">
        <f>CALCULATION!CL13/13*100</f>
        <v>100</v>
      </c>
      <c r="H18" s="32">
        <v>88.082901554404145</v>
      </c>
      <c r="J18" s="9">
        <f>CALCULATION!CT13/42*100</f>
        <v>90.476190476190482</v>
      </c>
      <c r="L18" s="32">
        <v>84.795321637426895</v>
      </c>
      <c r="N18" s="32">
        <f>CALCULATION!DB13/22*100</f>
        <v>81.818181818181827</v>
      </c>
      <c r="P18" s="30">
        <v>91.666666666666657</v>
      </c>
      <c r="R18" s="30">
        <f>CALCULATION!DJ13/28*100</f>
        <v>92.857142857142861</v>
      </c>
      <c r="T18" s="30">
        <v>100</v>
      </c>
    </row>
    <row r="19" spans="1:20" s="35" customFormat="1" ht="30">
      <c r="A19" s="30">
        <v>14</v>
      </c>
      <c r="B19" s="34" t="s">
        <v>33</v>
      </c>
      <c r="D19" s="33">
        <v>93.693693693693689</v>
      </c>
      <c r="F19" s="10">
        <f>CALCULATION!CL14/13*100</f>
        <v>76.923076923076934</v>
      </c>
      <c r="H19" s="32">
        <v>89.119170984455948</v>
      </c>
      <c r="J19" s="9">
        <f>CALCULATION!CT14/42*100</f>
        <v>100</v>
      </c>
      <c r="L19" s="32">
        <v>91.228070175438589</v>
      </c>
      <c r="N19" s="32">
        <f>CALCULATION!DB14/22*100</f>
        <v>95.454545454545453</v>
      </c>
      <c r="P19" s="30">
        <v>93.055555555555557</v>
      </c>
      <c r="R19" s="30">
        <f>CALCULATION!DJ14/28*100</f>
        <v>96.428571428571431</v>
      </c>
      <c r="T19" s="30">
        <v>87.5</v>
      </c>
    </row>
    <row r="20" spans="1:20" s="35" customFormat="1">
      <c r="A20" s="30">
        <v>15</v>
      </c>
      <c r="B20" s="34" t="s">
        <v>34</v>
      </c>
      <c r="D20" s="33">
        <v>90.090090090090087</v>
      </c>
      <c r="F20" s="10">
        <f>CALCULATION!CL15/13*100</f>
        <v>76.923076923076934</v>
      </c>
      <c r="H20" s="32">
        <v>91.709844559585491</v>
      </c>
      <c r="J20" s="9">
        <f>CALCULATION!CT15/42*100</f>
        <v>90.476190476190482</v>
      </c>
      <c r="L20" s="32">
        <v>89.473684210526315</v>
      </c>
      <c r="N20" s="32">
        <f>CALCULATION!DB15/22*100</f>
        <v>95.454545454545453</v>
      </c>
      <c r="P20" s="30">
        <v>95.833333333333343</v>
      </c>
      <c r="R20" s="30">
        <f>CALCULATION!DJ15/28*100</f>
        <v>96.428571428571431</v>
      </c>
      <c r="T20" s="30">
        <v>81.25</v>
      </c>
    </row>
    <row r="21" spans="1:20" s="35" customFormat="1" ht="30">
      <c r="A21" s="30">
        <v>16</v>
      </c>
      <c r="B21" s="34" t="s">
        <v>35</v>
      </c>
      <c r="D21" s="33">
        <v>86.486486486486484</v>
      </c>
      <c r="F21" s="10">
        <f>CALCULATION!CL16/20*100</f>
        <v>95</v>
      </c>
      <c r="H21" s="32">
        <v>83.419689119170982</v>
      </c>
      <c r="J21" s="9">
        <f>CALCULATION!CT16/36*100</f>
        <v>94.444444444444443</v>
      </c>
      <c r="L21" s="32">
        <v>84.210526315789465</v>
      </c>
      <c r="N21" s="32">
        <f>CALCULATION!DB16/22*100</f>
        <v>81.818181818181827</v>
      </c>
      <c r="P21" s="30">
        <v>93.055555555555557</v>
      </c>
      <c r="R21" s="30">
        <f>CALCULATION!DJ16/23*100</f>
        <v>100</v>
      </c>
      <c r="T21" s="30">
        <v>81.25</v>
      </c>
    </row>
    <row r="22" spans="1:20" s="35" customFormat="1">
      <c r="A22" s="30">
        <v>17</v>
      </c>
      <c r="B22" s="34" t="s">
        <v>36</v>
      </c>
      <c r="D22" s="33">
        <v>97.297297297297305</v>
      </c>
      <c r="F22" s="10">
        <f>CALCULATION!CL17/20*100</f>
        <v>90</v>
      </c>
      <c r="H22" s="32">
        <v>96.373056994818654</v>
      </c>
      <c r="J22" s="9">
        <f>CALCULATION!CT17/36*100</f>
        <v>100</v>
      </c>
      <c r="L22" s="32">
        <v>96.491228070175438</v>
      </c>
      <c r="N22" s="32">
        <f>CALCULATION!DB17/22*100</f>
        <v>90.909090909090907</v>
      </c>
      <c r="P22" s="30">
        <v>100</v>
      </c>
      <c r="R22" s="30">
        <f>CALCULATION!DJ17/23*100</f>
        <v>100</v>
      </c>
      <c r="T22" s="30">
        <v>93.75</v>
      </c>
    </row>
    <row r="23" spans="1:20" s="35" customFormat="1">
      <c r="A23" s="30">
        <v>18</v>
      </c>
      <c r="B23" s="34" t="s">
        <v>37</v>
      </c>
      <c r="D23" s="33">
        <v>94.594594594594597</v>
      </c>
      <c r="F23" s="10">
        <f>CALCULATION!CL18/20*100</f>
        <v>95</v>
      </c>
      <c r="H23" s="32">
        <v>92.746113989637308</v>
      </c>
      <c r="J23" s="9">
        <f>CALCULATION!CT18/36*100</f>
        <v>100</v>
      </c>
      <c r="L23" s="32">
        <v>95.32163742690058</v>
      </c>
      <c r="N23" s="32">
        <f>CALCULATION!DB18/22*100</f>
        <v>95.454545454545453</v>
      </c>
      <c r="P23" s="30">
        <v>97.222222222222214</v>
      </c>
      <c r="R23" s="30">
        <f>CALCULATION!DJ18/23*100</f>
        <v>100</v>
      </c>
      <c r="T23" s="30">
        <v>93.75</v>
      </c>
    </row>
    <row r="24" spans="1:20" s="35" customFormat="1">
      <c r="A24" s="30">
        <v>19</v>
      </c>
      <c r="B24" s="34" t="s">
        <v>38</v>
      </c>
      <c r="D24" s="33">
        <v>98.198198198198199</v>
      </c>
      <c r="F24" s="10">
        <f>CALCULATION!CL19/20*100</f>
        <v>100</v>
      </c>
      <c r="H24" s="32">
        <v>96.373056994818654</v>
      </c>
      <c r="J24" s="9">
        <f>CALCULATION!CT19/36*100</f>
        <v>100</v>
      </c>
      <c r="L24" s="32">
        <v>96.491228070175438</v>
      </c>
      <c r="N24" s="32">
        <f>CALCULATION!DB19/22*100</f>
        <v>90.909090909090907</v>
      </c>
      <c r="P24" s="30">
        <v>97.222222222222214</v>
      </c>
      <c r="R24" s="30">
        <f>CALCULATION!DJ19/23*100</f>
        <v>100</v>
      </c>
      <c r="T24" s="30">
        <v>93.75</v>
      </c>
    </row>
    <row r="25" spans="1:20" s="35" customFormat="1">
      <c r="A25" s="30">
        <v>20</v>
      </c>
      <c r="B25" s="34" t="s">
        <v>39</v>
      </c>
      <c r="D25" s="33">
        <v>89.189189189189193</v>
      </c>
      <c r="F25" s="10">
        <f>CALCULATION!CL20/20*100</f>
        <v>85</v>
      </c>
      <c r="H25" s="32">
        <v>604.66321243523316</v>
      </c>
      <c r="J25" s="9">
        <f>CALCULATION!CT20/36*100</f>
        <v>66.666666666666657</v>
      </c>
      <c r="L25" s="32">
        <v>87.719298245614027</v>
      </c>
      <c r="N25" s="32">
        <f>CALCULATION!DB20/22*100</f>
        <v>86.36363636363636</v>
      </c>
      <c r="P25" s="30">
        <v>81.944444444444443</v>
      </c>
      <c r="R25" s="30">
        <f>CALCULATION!DJ20/23*100</f>
        <v>69.565217391304344</v>
      </c>
      <c r="T25" s="30">
        <v>81.25</v>
      </c>
    </row>
    <row r="26" spans="1:20" s="35" customFormat="1">
      <c r="A26" s="30">
        <v>21</v>
      </c>
      <c r="B26" s="34" t="s">
        <v>40</v>
      </c>
      <c r="D26" s="33">
        <v>96.396396396396398</v>
      </c>
      <c r="F26" s="10">
        <f>CALCULATION!CL21/20*100</f>
        <v>95</v>
      </c>
      <c r="H26" s="32">
        <v>95.336787564766837</v>
      </c>
      <c r="J26" s="9">
        <f>CALCULATION!CT21/36*100</f>
        <v>100</v>
      </c>
      <c r="L26" s="32">
        <v>93.567251461988292</v>
      </c>
      <c r="N26" s="32">
        <f>CALCULATION!DB21/22*100</f>
        <v>95.454545454545453</v>
      </c>
      <c r="P26" s="30">
        <v>95.833333333333343</v>
      </c>
      <c r="R26" s="30">
        <f>CALCULATION!DJ21/23*100</f>
        <v>86.956521739130437</v>
      </c>
      <c r="T26" s="30">
        <v>100</v>
      </c>
    </row>
    <row r="27" spans="1:20" s="35" customFormat="1">
      <c r="A27" s="30">
        <v>22</v>
      </c>
      <c r="B27" s="34" t="s">
        <v>41</v>
      </c>
      <c r="D27" s="33">
        <v>91.891891891891902</v>
      </c>
      <c r="F27" s="10">
        <f>CALCULATION!CL22/20*100</f>
        <v>90</v>
      </c>
      <c r="H27" s="32">
        <v>92.2279792746114</v>
      </c>
      <c r="J27" s="9">
        <f>CALCULATION!CT22/36*100</f>
        <v>77.777777777777786</v>
      </c>
      <c r="L27" s="32">
        <v>91.812865497076018</v>
      </c>
      <c r="N27" s="32">
        <f>CALCULATION!DB22/22*100</f>
        <v>77.272727272727266</v>
      </c>
      <c r="P27" s="30">
        <v>98.611111111111114</v>
      </c>
      <c r="R27" s="30">
        <f>CALCULATION!DJ22/23*100</f>
        <v>91.304347826086953</v>
      </c>
      <c r="T27" s="30">
        <v>93.75</v>
      </c>
    </row>
    <row r="28" spans="1:20" s="35" customFormat="1">
      <c r="A28" s="30">
        <v>23</v>
      </c>
      <c r="B28" s="34" t="s">
        <v>42</v>
      </c>
      <c r="D28" s="33">
        <v>94.594594594594597</v>
      </c>
      <c r="F28" s="10">
        <f>CALCULATION!CL23/20*100</f>
        <v>95</v>
      </c>
      <c r="H28" s="32">
        <v>93.264248704663217</v>
      </c>
      <c r="J28" s="9">
        <f>CALCULATION!CT23/36*100</f>
        <v>100</v>
      </c>
      <c r="L28" s="32">
        <v>97.076023391812853</v>
      </c>
      <c r="N28" s="32">
        <f>CALCULATION!DB23/22*100</f>
        <v>90.909090909090907</v>
      </c>
      <c r="P28" s="30">
        <v>98.611111111111114</v>
      </c>
      <c r="R28" s="30">
        <f>CALCULATION!DJ23/23*100</f>
        <v>95.652173913043484</v>
      </c>
      <c r="T28" s="30">
        <v>81.25</v>
      </c>
    </row>
    <row r="29" spans="1:20" s="35" customFormat="1">
      <c r="A29" s="30">
        <v>24</v>
      </c>
      <c r="B29" s="34" t="s">
        <v>43</v>
      </c>
      <c r="D29" s="33">
        <v>81.981981981981974</v>
      </c>
      <c r="F29" s="10">
        <f>CALCULATION!CL24/20*100</f>
        <v>85</v>
      </c>
      <c r="H29" s="32">
        <v>79.274611398963728</v>
      </c>
      <c r="J29" s="9">
        <f>CALCULATION!CT24/36*100</f>
        <v>88.888888888888886</v>
      </c>
      <c r="L29" s="32">
        <v>79.532163742690059</v>
      </c>
      <c r="N29" s="32">
        <f>CALCULATION!DB24/22*100</f>
        <v>68.181818181818173</v>
      </c>
      <c r="P29" s="30">
        <v>84.722222222222214</v>
      </c>
      <c r="R29" s="30">
        <f>CALCULATION!DJ24/23*100</f>
        <v>95.652173913043484</v>
      </c>
      <c r="T29" s="30">
        <v>75</v>
      </c>
    </row>
    <row r="30" spans="1:20" s="35" customFormat="1" ht="30">
      <c r="A30" s="30">
        <v>25</v>
      </c>
      <c r="B30" s="34" t="s">
        <v>44</v>
      </c>
      <c r="D30" s="33">
        <v>5.4054054054054053</v>
      </c>
      <c r="F30" s="10">
        <f>CALCULATION!CL25/20*100</f>
        <v>0</v>
      </c>
      <c r="H30" s="32">
        <v>4.6632124352331603</v>
      </c>
      <c r="J30" s="9">
        <f>CALCULATION!CT25/36*100</f>
        <v>0</v>
      </c>
      <c r="L30" s="32">
        <v>3.5087719298245612</v>
      </c>
      <c r="N30" s="32">
        <f>CALCULATION!DB25/22*100</f>
        <v>0</v>
      </c>
      <c r="P30" s="30">
        <v>5.5555555555555554</v>
      </c>
      <c r="R30" s="30">
        <f>CALCULATION!DJ25/23*100</f>
        <v>0</v>
      </c>
      <c r="T30" s="30">
        <v>0</v>
      </c>
    </row>
    <row r="31" spans="1:20" s="35" customFormat="1">
      <c r="A31" s="30">
        <v>26</v>
      </c>
      <c r="B31" s="34" t="s">
        <v>45</v>
      </c>
      <c r="D31" s="33">
        <v>97.297297297297305</v>
      </c>
      <c r="F31" s="10">
        <f>CALCULATION!CL26/20*100</f>
        <v>85</v>
      </c>
      <c r="H31" s="32">
        <v>95.336787564766837</v>
      </c>
      <c r="J31" s="9">
        <f>CALCULATION!CT26/36*100</f>
        <v>100</v>
      </c>
      <c r="L31" s="32">
        <v>96.491228070175438</v>
      </c>
      <c r="N31" s="32">
        <f>CALCULATION!DB26/22*100</f>
        <v>95.454545454545453</v>
      </c>
      <c r="P31" s="30">
        <v>100</v>
      </c>
      <c r="R31" s="30">
        <f>CALCULATION!DJ26/23*100</f>
        <v>100</v>
      </c>
      <c r="T31" s="30">
        <v>87.5</v>
      </c>
    </row>
    <row r="32" spans="1:20" s="35" customFormat="1">
      <c r="A32" s="30">
        <v>27</v>
      </c>
      <c r="B32" s="34" t="s">
        <v>46</v>
      </c>
      <c r="D32" s="33">
        <v>90.090090090090087</v>
      </c>
      <c r="F32" s="10">
        <f>CALCULATION!CL27/20*100</f>
        <v>100</v>
      </c>
      <c r="H32" s="32">
        <v>85.492227979274617</v>
      </c>
      <c r="J32" s="9">
        <f>CALCULATION!CT27/36*100</f>
        <v>100</v>
      </c>
      <c r="L32" s="32">
        <v>87.719298245614027</v>
      </c>
      <c r="N32" s="32">
        <f>CALCULATION!DB27/22*100</f>
        <v>63.636363636363633</v>
      </c>
      <c r="P32" s="30">
        <v>90.277777777777786</v>
      </c>
      <c r="R32" s="30">
        <f>CALCULATION!DJ27/23*100</f>
        <v>100</v>
      </c>
      <c r="T32" s="30">
        <v>81.25</v>
      </c>
    </row>
    <row r="33" spans="1:20" s="35" customFormat="1">
      <c r="A33" s="30">
        <v>28</v>
      </c>
      <c r="B33" s="34" t="s">
        <v>47</v>
      </c>
      <c r="D33" s="33">
        <v>86.486486486486484</v>
      </c>
      <c r="F33" s="10">
        <f>CALCULATION!CL28/20*100</f>
        <v>65</v>
      </c>
      <c r="H33" s="32">
        <v>79.274611398963728</v>
      </c>
      <c r="J33" s="9">
        <f>CALCULATION!CT28/36*100</f>
        <v>66.666666666666657</v>
      </c>
      <c r="L33" s="32">
        <v>73.68421052631578</v>
      </c>
      <c r="N33" s="32">
        <f>CALCULATION!DB28/22*100</f>
        <v>63.636363636363633</v>
      </c>
      <c r="P33" s="30">
        <v>90.277777777777786</v>
      </c>
      <c r="R33" s="30">
        <f>CALCULATION!DJ28/23*100</f>
        <v>78.260869565217391</v>
      </c>
      <c r="T33" s="30">
        <v>81.25</v>
      </c>
    </row>
    <row r="34" spans="1:20" s="35" customFormat="1">
      <c r="A34" s="30">
        <v>29</v>
      </c>
      <c r="B34" s="34" t="s">
        <v>48</v>
      </c>
      <c r="D34" s="33">
        <v>90.990990990990994</v>
      </c>
      <c r="F34" s="10">
        <f>CALCULATION!CL29/20*100</f>
        <v>80</v>
      </c>
      <c r="H34" s="32">
        <v>83.937823834196891</v>
      </c>
      <c r="J34" s="9">
        <f>CALCULATION!CT29/36*100</f>
        <v>72.222222222222214</v>
      </c>
      <c r="L34" s="32">
        <v>83.62573099415205</v>
      </c>
      <c r="N34" s="32">
        <f>CALCULATION!DB29/22*100</f>
        <v>77.272727272727266</v>
      </c>
      <c r="P34" s="30">
        <v>88.888888888888886</v>
      </c>
      <c r="R34" s="30">
        <f>CALCULATION!DJ29/23*100</f>
        <v>86.956521739130437</v>
      </c>
      <c r="T34" s="30">
        <v>68.75</v>
      </c>
    </row>
    <row r="35" spans="1:20" s="35" customFormat="1" ht="30">
      <c r="A35" s="30">
        <v>30</v>
      </c>
      <c r="B35" s="34" t="s">
        <v>49</v>
      </c>
      <c r="D35" s="33">
        <v>97.297297297297305</v>
      </c>
      <c r="F35" s="10">
        <f>CALCULATION!CL30/20*100</f>
        <v>95</v>
      </c>
      <c r="H35" s="32">
        <v>91.709844559585491</v>
      </c>
      <c r="J35" s="9">
        <f>CALCULATION!CT30/36*100</f>
        <v>83.333333333333343</v>
      </c>
      <c r="L35" s="32">
        <v>95.906432748538009</v>
      </c>
      <c r="N35" s="32">
        <f>CALCULATION!DB30/22*100</f>
        <v>95.454545454545453</v>
      </c>
      <c r="P35" s="30">
        <v>98.611111111111114</v>
      </c>
      <c r="R35" s="30">
        <f>CALCULATION!DJ30/23*100</f>
        <v>100</v>
      </c>
      <c r="T35" s="30">
        <v>87.5</v>
      </c>
    </row>
    <row r="36" spans="1:20" s="35" customFormat="1">
      <c r="A36" s="30">
        <v>31</v>
      </c>
      <c r="B36" s="34" t="s">
        <v>50</v>
      </c>
      <c r="D36" s="33">
        <v>83.78378378378379</v>
      </c>
      <c r="F36" s="10">
        <f>CALCULATION!CL31/13*100</f>
        <v>84.615384615384613</v>
      </c>
      <c r="H36" s="32">
        <v>84.4559585492228</v>
      </c>
      <c r="J36" s="9">
        <f>CALCULATION!CT31/32*100</f>
        <v>81.25</v>
      </c>
      <c r="L36" s="32">
        <v>84.795321637426895</v>
      </c>
      <c r="N36" s="32">
        <f>CALCULATION!DB31/28*100</f>
        <v>78.571428571428569</v>
      </c>
      <c r="P36" s="30">
        <v>93.055555555555557</v>
      </c>
      <c r="R36" s="30">
        <f>CALCULATION!DJ31/25*100</f>
        <v>92</v>
      </c>
      <c r="T36" s="30">
        <v>75</v>
      </c>
    </row>
    <row r="37" spans="1:20" s="35" customFormat="1">
      <c r="A37" s="30">
        <v>32</v>
      </c>
      <c r="B37" s="34" t="s">
        <v>51</v>
      </c>
      <c r="D37" s="33">
        <v>95.495495495495504</v>
      </c>
      <c r="F37" s="10">
        <f>CALCULATION!CL32/13*100</f>
        <v>92.307692307692307</v>
      </c>
      <c r="H37" s="32">
        <v>90.673575129533674</v>
      </c>
      <c r="J37" s="9">
        <f>CALCULATION!CT32/32*100</f>
        <v>87.5</v>
      </c>
      <c r="L37" s="32">
        <v>88.888888888888886</v>
      </c>
      <c r="N37" s="32">
        <f>CALCULATION!DB32/28*100</f>
        <v>82.142857142857139</v>
      </c>
      <c r="P37" s="30">
        <v>98.611111111111114</v>
      </c>
      <c r="R37" s="30">
        <f>CALCULATION!DJ32/25*100</f>
        <v>100</v>
      </c>
      <c r="T37" s="30">
        <v>87.5</v>
      </c>
    </row>
    <row r="38" spans="1:20" s="35" customFormat="1">
      <c r="A38" s="30">
        <v>33</v>
      </c>
      <c r="B38" s="34" t="s">
        <v>52</v>
      </c>
      <c r="D38" s="33">
        <v>98.198198198198199</v>
      </c>
      <c r="F38" s="10">
        <f>CALCULATION!CL33/13*100</f>
        <v>100</v>
      </c>
      <c r="H38" s="32">
        <v>88.601036269430054</v>
      </c>
      <c r="J38" s="9">
        <f>CALCULATION!CT33/32*100</f>
        <v>93.75</v>
      </c>
      <c r="L38" s="32">
        <v>92.397660818713447</v>
      </c>
      <c r="N38" s="32">
        <f>CALCULATION!DB33/28*100</f>
        <v>71.428571428571431</v>
      </c>
      <c r="P38" s="30">
        <v>88.888888888888886</v>
      </c>
      <c r="R38" s="30">
        <f>CALCULATION!DJ33/25*100</f>
        <v>84</v>
      </c>
      <c r="T38" s="30">
        <v>81.25</v>
      </c>
    </row>
    <row r="39" spans="1:20" s="35" customFormat="1">
      <c r="A39" s="30">
        <v>34</v>
      </c>
      <c r="B39" s="34" t="s">
        <v>53</v>
      </c>
      <c r="D39" s="33">
        <v>90.090090090090087</v>
      </c>
      <c r="F39" s="10">
        <f>CALCULATION!CL34/13*100</f>
        <v>76.923076923076934</v>
      </c>
      <c r="H39" s="32">
        <v>88.082901554404145</v>
      </c>
      <c r="J39" s="9">
        <f>CALCULATION!CT34/32*100</f>
        <v>93.75</v>
      </c>
      <c r="L39" s="32">
        <v>88.304093567251456</v>
      </c>
      <c r="N39" s="32">
        <f>CALCULATION!DB34/28*100</f>
        <v>71.428571428571431</v>
      </c>
      <c r="P39" s="30">
        <v>98.611111111111114</v>
      </c>
      <c r="R39" s="30">
        <f>CALCULATION!DJ34/25*100</f>
        <v>96</v>
      </c>
      <c r="T39" s="30">
        <v>81.25</v>
      </c>
    </row>
    <row r="40" spans="1:20" s="35" customFormat="1">
      <c r="A40" s="30">
        <v>35</v>
      </c>
      <c r="B40" s="34" t="s">
        <v>54</v>
      </c>
      <c r="D40" s="33">
        <v>94.594594594594597</v>
      </c>
      <c r="F40" s="10">
        <f>CALCULATION!CL35/13*100</f>
        <v>100</v>
      </c>
      <c r="H40" s="32">
        <v>93.264248704663217</v>
      </c>
      <c r="J40" s="9">
        <f>CALCULATION!CT35/32*100</f>
        <v>100</v>
      </c>
      <c r="L40" s="32">
        <v>88.304093567251456</v>
      </c>
      <c r="N40" s="32">
        <f>CALCULATION!DB35/28*100</f>
        <v>75</v>
      </c>
      <c r="P40" s="30">
        <v>100</v>
      </c>
      <c r="R40" s="30">
        <f>CALCULATION!DJ35/25*100</f>
        <v>100</v>
      </c>
      <c r="T40" s="30">
        <v>100</v>
      </c>
    </row>
    <row r="41" spans="1:20" s="35" customFormat="1">
      <c r="A41" s="30">
        <v>36</v>
      </c>
      <c r="B41" s="34" t="s">
        <v>55</v>
      </c>
      <c r="D41" s="33">
        <v>92.792792792792795</v>
      </c>
      <c r="F41" s="10">
        <f>CALCULATION!CL36/13*100</f>
        <v>76.923076923076934</v>
      </c>
      <c r="H41" s="32">
        <v>87.564766839378237</v>
      </c>
      <c r="J41" s="9">
        <f>CALCULATION!CT36/32*100</f>
        <v>56.25</v>
      </c>
      <c r="L41" s="32">
        <v>88.304093567251456</v>
      </c>
      <c r="N41" s="32">
        <f>CALCULATION!DB36/28*100</f>
        <v>67.857142857142861</v>
      </c>
      <c r="P41" s="30">
        <v>88.888888888888886</v>
      </c>
      <c r="R41" s="30">
        <f>CALCULATION!DJ36/25*100</f>
        <v>80</v>
      </c>
      <c r="T41" s="30">
        <v>100</v>
      </c>
    </row>
    <row r="42" spans="1:20" s="35" customFormat="1">
      <c r="A42" s="30">
        <v>37</v>
      </c>
      <c r="B42" s="34" t="s">
        <v>56</v>
      </c>
      <c r="D42" s="33">
        <v>92.792792792792795</v>
      </c>
      <c r="F42" s="10">
        <f>CALCULATION!CL37/13*100</f>
        <v>100</v>
      </c>
      <c r="H42" s="32">
        <v>90.673575129533674</v>
      </c>
      <c r="J42" s="9">
        <f>CALCULATION!CT37/32*100</f>
        <v>93.75</v>
      </c>
      <c r="L42" s="32">
        <v>88.304093567251456</v>
      </c>
      <c r="N42" s="32">
        <f>CALCULATION!DB37/28*100</f>
        <v>82.142857142857139</v>
      </c>
      <c r="P42" s="30">
        <v>91.666666666666657</v>
      </c>
      <c r="R42" s="30">
        <f>CALCULATION!DJ37/25*100</f>
        <v>96</v>
      </c>
      <c r="T42" s="30">
        <v>93.75</v>
      </c>
    </row>
    <row r="43" spans="1:20" s="35" customFormat="1" ht="30">
      <c r="A43" s="30">
        <v>38</v>
      </c>
      <c r="B43" s="34" t="s">
        <v>57</v>
      </c>
      <c r="D43" s="33">
        <v>85.585585585585591</v>
      </c>
      <c r="F43" s="10">
        <f>CALCULATION!CL38/13*100</f>
        <v>100</v>
      </c>
      <c r="H43" s="32">
        <v>91.709844559585491</v>
      </c>
      <c r="J43" s="9">
        <f>CALCULATION!CT38/32*100</f>
        <v>68.75</v>
      </c>
      <c r="L43" s="32">
        <v>87.719298245614027</v>
      </c>
      <c r="N43" s="32">
        <f>CALCULATION!DB38/28*100</f>
        <v>82.142857142857139</v>
      </c>
      <c r="P43" s="30">
        <v>97.222222222222214</v>
      </c>
      <c r="R43" s="30">
        <f>CALCULATION!DJ38/25*100</f>
        <v>84</v>
      </c>
      <c r="T43" s="30">
        <v>93.75</v>
      </c>
    </row>
    <row r="44" spans="1:20" s="35" customFormat="1">
      <c r="A44" s="30">
        <v>39</v>
      </c>
      <c r="B44" s="34" t="s">
        <v>58</v>
      </c>
      <c r="D44" s="33">
        <v>82.882882882882882</v>
      </c>
      <c r="F44" s="10">
        <f>CALCULATION!CL39/13*100</f>
        <v>84.615384615384613</v>
      </c>
      <c r="H44" s="32">
        <v>81.347150259067362</v>
      </c>
      <c r="J44" s="9">
        <f>CALCULATION!CT39/32*100</f>
        <v>100</v>
      </c>
      <c r="L44" s="32">
        <v>81.286549707602347</v>
      </c>
      <c r="N44" s="32">
        <f>CALCULATION!DB39/28*100</f>
        <v>92.857142857142861</v>
      </c>
      <c r="P44" s="30">
        <v>88.888888888888886</v>
      </c>
      <c r="R44" s="30">
        <f>CALCULATION!DJ39/25*100</f>
        <v>68</v>
      </c>
      <c r="T44" s="30">
        <v>81.25</v>
      </c>
    </row>
    <row r="45" spans="1:20" s="35" customFormat="1">
      <c r="A45" s="30">
        <v>40</v>
      </c>
      <c r="B45" s="34" t="s">
        <v>59</v>
      </c>
      <c r="D45" s="33">
        <v>98.198198198198199</v>
      </c>
      <c r="F45" s="10">
        <f>CALCULATION!CL40/13*100</f>
        <v>100</v>
      </c>
      <c r="H45" s="32">
        <v>96.373056994818654</v>
      </c>
      <c r="J45" s="9">
        <f>CALCULATION!CT40/32*100</f>
        <v>100</v>
      </c>
      <c r="L45" s="32">
        <v>96.491228070175438</v>
      </c>
      <c r="N45" s="32">
        <f>CALCULATION!DB40/28*100</f>
        <v>89.285714285714292</v>
      </c>
      <c r="P45" s="30">
        <v>100</v>
      </c>
      <c r="R45" s="30">
        <f>CALCULATION!DJ40/25*100</f>
        <v>100</v>
      </c>
      <c r="T45" s="30">
        <v>100</v>
      </c>
    </row>
    <row r="46" spans="1:20" s="35" customFormat="1">
      <c r="A46" s="30">
        <v>41</v>
      </c>
      <c r="B46" s="34" t="s">
        <v>60</v>
      </c>
      <c r="D46" s="33">
        <v>97.297297297297305</v>
      </c>
      <c r="F46" s="10">
        <f>CALCULATION!CL41/13*100</f>
        <v>100</v>
      </c>
      <c r="H46" s="32">
        <v>91.709844559585491</v>
      </c>
      <c r="J46" s="9">
        <f>CALCULATION!CT41/32*100</f>
        <v>93.75</v>
      </c>
      <c r="L46" s="32">
        <v>93.567251461988292</v>
      </c>
      <c r="N46" s="32">
        <f>CALCULATION!DB41/28*100</f>
        <v>85.714285714285708</v>
      </c>
      <c r="P46" s="30">
        <v>93.055555555555557</v>
      </c>
      <c r="R46" s="30">
        <f>CALCULATION!DJ41/25*100</f>
        <v>96</v>
      </c>
      <c r="T46" s="30">
        <v>62.5</v>
      </c>
    </row>
    <row r="47" spans="1:20" s="35" customFormat="1">
      <c r="A47" s="30">
        <v>42</v>
      </c>
      <c r="B47" s="34" t="s">
        <v>61</v>
      </c>
      <c r="D47" s="33">
        <v>98.198198198198199</v>
      </c>
      <c r="F47" s="10">
        <f>CALCULATION!CL42/13*100</f>
        <v>100</v>
      </c>
      <c r="H47" s="32">
        <v>96.373056994818654</v>
      </c>
      <c r="J47" s="9">
        <f>CALCULATION!CT42/32*100</f>
        <v>100</v>
      </c>
      <c r="L47" s="32">
        <v>97.660818713450297</v>
      </c>
      <c r="N47" s="32">
        <f>CALCULATION!DB42/28*100</f>
        <v>96.428571428571431</v>
      </c>
      <c r="P47" s="30">
        <v>100</v>
      </c>
      <c r="R47" s="30">
        <f>CALCULATION!DJ42/25*100</f>
        <v>100</v>
      </c>
      <c r="T47" s="30">
        <v>100</v>
      </c>
    </row>
    <row r="48" spans="1:20" s="35" customFormat="1" ht="12" customHeight="1">
      <c r="A48" s="30">
        <v>43</v>
      </c>
      <c r="B48" s="32" t="s">
        <v>62</v>
      </c>
      <c r="D48" s="33">
        <f>CALCULATION!CH41/111*100</f>
        <v>97.297297297297305</v>
      </c>
      <c r="F48" s="10">
        <f>CALCULATION!CL43/13*100</f>
        <v>84.615384615384613</v>
      </c>
      <c r="H48" s="33">
        <f>CALCULATION!CP43/193*100</f>
        <v>95.336787564766837</v>
      </c>
      <c r="J48" s="9">
        <f>CALCULATION!CT43/32*100</f>
        <v>100</v>
      </c>
      <c r="L48" s="33">
        <f>CALCULATION!CX43/171*100</f>
        <v>97.660818713450297</v>
      </c>
      <c r="N48" s="32">
        <f>CALCULATION!DB43/28*100</f>
        <v>85.714285714285708</v>
      </c>
      <c r="P48" s="33">
        <f>CALCULATION!DF43/72*100</f>
        <v>97.222222222222214</v>
      </c>
      <c r="R48" s="30">
        <f>CALCULATION!DJ43/25*100</f>
        <v>96</v>
      </c>
      <c r="T48" s="33">
        <f>CALCULATION!DN43/16*100</f>
        <v>93.75</v>
      </c>
    </row>
    <row r="49" spans="1:20" s="35" customFormat="1" ht="12" customHeight="1">
      <c r="A49" s="30">
        <v>44</v>
      </c>
      <c r="B49" s="32" t="s">
        <v>63</v>
      </c>
      <c r="D49" s="38">
        <f>CALCULATION!CH42/111*100</f>
        <v>98.198198198198199</v>
      </c>
      <c r="F49" s="10">
        <f>CALCULATION!CL44/13*100</f>
        <v>100</v>
      </c>
      <c r="H49" s="38">
        <f>CALCULATION!CP44/193*100</f>
        <v>76.165803108808291</v>
      </c>
      <c r="J49" s="9">
        <f>CALCULATION!CT44/32*100</f>
        <v>100</v>
      </c>
      <c r="L49" s="38">
        <f>CALCULATION!CX44/171*100</f>
        <v>76.023391812865498</v>
      </c>
      <c r="N49" s="32">
        <f>CALCULATION!DB44/28*100</f>
        <v>82.142857142857139</v>
      </c>
      <c r="P49" s="33">
        <f>CALCULATION!DF44/72*100</f>
        <v>80.555555555555557</v>
      </c>
      <c r="R49" s="30">
        <f>CALCULATION!DJ44/25*100</f>
        <v>76</v>
      </c>
      <c r="T49" s="38">
        <f>CALCULATION!DN44/16*100</f>
        <v>50</v>
      </c>
    </row>
    <row r="50" spans="1:20" s="35" customFormat="1" ht="12" customHeight="1">
      <c r="A50" s="30">
        <v>45</v>
      </c>
      <c r="B50" s="32" t="s">
        <v>64</v>
      </c>
      <c r="D50" s="33">
        <f>CALCULATION!CH43/111*100</f>
        <v>96.396396396396398</v>
      </c>
      <c r="F50" s="10">
        <f>CALCULATION!CL45/13*100</f>
        <v>92.307692307692307</v>
      </c>
      <c r="H50" s="33">
        <f>CALCULATION!CP45/193*100</f>
        <v>93.782383419689126</v>
      </c>
      <c r="J50" s="9">
        <f>CALCULATION!CT45/32*100</f>
        <v>93.75</v>
      </c>
      <c r="L50" s="33">
        <f>CALCULATION!CX45/171*100</f>
        <v>94.73684210526315</v>
      </c>
      <c r="N50" s="32">
        <f>CALCULATION!DB45/28*100</f>
        <v>92.857142857142861</v>
      </c>
      <c r="P50" s="33">
        <f>CALCULATION!DF45/72*100</f>
        <v>94.444444444444443</v>
      </c>
      <c r="R50" s="30">
        <f>CALCULATION!DJ45/25*100</f>
        <v>100</v>
      </c>
      <c r="T50" s="33">
        <f>CALCULATION!DN45/16*100</f>
        <v>93.75</v>
      </c>
    </row>
    <row r="51" spans="1:20" s="35" customFormat="1" ht="12" customHeight="1">
      <c r="A51" s="30">
        <v>46</v>
      </c>
      <c r="B51" s="32" t="s">
        <v>65</v>
      </c>
      <c r="D51" s="33">
        <f>CALCULATION!CH44/111*100</f>
        <v>89.189189189189193</v>
      </c>
      <c r="F51" s="10">
        <f>CALCULATION!CL46/17*100</f>
        <v>76.470588235294116</v>
      </c>
      <c r="H51" s="33">
        <f>CALCULATION!CP46/193*100</f>
        <v>88.082901554404145</v>
      </c>
      <c r="J51" s="9">
        <f>CALCULATION!CT46/30*100</f>
        <v>93.333333333333329</v>
      </c>
      <c r="L51" s="33">
        <f>CALCULATION!CX46/171*100</f>
        <v>92.397660818713447</v>
      </c>
      <c r="N51" s="32">
        <f>CALCULATION!DB46/23*100</f>
        <v>100</v>
      </c>
      <c r="P51" s="33">
        <f>CALCULATION!DF46/72*100</f>
        <v>91.666666666666657</v>
      </c>
      <c r="R51" s="33">
        <f>CALCULATION!DJ46/33*100</f>
        <v>96.969696969696969</v>
      </c>
      <c r="T51" s="38">
        <f>CALCULATION!DN46/16*100</f>
        <v>75</v>
      </c>
    </row>
    <row r="52" spans="1:20" s="35" customFormat="1" ht="12" customHeight="1">
      <c r="A52" s="30">
        <v>47</v>
      </c>
      <c r="B52" s="32" t="s">
        <v>66</v>
      </c>
      <c r="D52" s="33">
        <f>CALCULATION!CH45/111*100</f>
        <v>96.396396396396398</v>
      </c>
      <c r="F52" s="10">
        <f>CALCULATION!CL47/17*100</f>
        <v>94.117647058823522</v>
      </c>
      <c r="H52" s="33">
        <f>CALCULATION!CP47/193*100</f>
        <v>93.264248704663217</v>
      </c>
      <c r="J52" s="9">
        <f>CALCULATION!CT47/30*100</f>
        <v>86.666666666666671</v>
      </c>
      <c r="L52" s="33">
        <f>CALCULATION!CX47/171*100</f>
        <v>96.491228070175438</v>
      </c>
      <c r="N52" s="32">
        <f>CALCULATION!DB47/23*100</f>
        <v>95.652173913043484</v>
      </c>
      <c r="P52" s="33">
        <f>CALCULATION!DF47/72*100</f>
        <v>97.222222222222214</v>
      </c>
      <c r="R52" s="33">
        <f>CALCULATION!DJ47/33*100</f>
        <v>96.969696969696969</v>
      </c>
      <c r="T52" s="33">
        <f>CALCULATION!DN47/16*100</f>
        <v>100</v>
      </c>
    </row>
    <row r="53" spans="1:20" s="35" customFormat="1" ht="12" customHeight="1">
      <c r="A53" s="30">
        <v>48</v>
      </c>
      <c r="B53" s="32" t="s">
        <v>67</v>
      </c>
      <c r="D53" s="33">
        <f>CALCULATION!CH46/111*100</f>
        <v>94.594594594594597</v>
      </c>
      <c r="F53" s="10">
        <f>CALCULATION!CL48/17*100</f>
        <v>100</v>
      </c>
      <c r="H53" s="33">
        <f>CALCULATION!CP48/193*100</f>
        <v>94.818652849740943</v>
      </c>
      <c r="J53" s="9">
        <f>CALCULATION!CT48/30*100</f>
        <v>73.333333333333329</v>
      </c>
      <c r="L53" s="33">
        <f>CALCULATION!CX48/171*100</f>
        <v>95.906432748538009</v>
      </c>
      <c r="N53" s="32">
        <f>CALCULATION!DB48/23*100</f>
        <v>91.304347826086953</v>
      </c>
      <c r="P53" s="33">
        <f>CALCULATION!DF48/72*100</f>
        <v>98.611111111111114</v>
      </c>
      <c r="R53" s="33">
        <f>CALCULATION!DJ48/33*100</f>
        <v>96.969696969696969</v>
      </c>
      <c r="T53" s="33">
        <f>CALCULATION!DN48/16*100</f>
        <v>93.75</v>
      </c>
    </row>
    <row r="54" spans="1:20" s="35" customFormat="1" ht="12" customHeight="1">
      <c r="A54" s="30">
        <v>49</v>
      </c>
      <c r="B54" s="32" t="s">
        <v>68</v>
      </c>
      <c r="D54" s="33">
        <f>CALCULATION!CH47/111*100</f>
        <v>98.198198198198199</v>
      </c>
      <c r="F54" s="10">
        <f>CALCULATION!CL49/17*100</f>
        <v>100</v>
      </c>
      <c r="H54" s="33">
        <f>CALCULATION!CP49/193*100</f>
        <v>95.854922279792746</v>
      </c>
      <c r="J54" s="9">
        <f>CALCULATION!CT49/30*100</f>
        <v>93.333333333333329</v>
      </c>
      <c r="L54" s="33">
        <f>CALCULATION!CX49/171*100</f>
        <v>97.076023391812853</v>
      </c>
      <c r="N54" s="32">
        <f>CALCULATION!DB49/23*100</f>
        <v>95.652173913043484</v>
      </c>
      <c r="P54" s="33">
        <f>CALCULATION!DF49/72*100</f>
        <v>98.611111111111114</v>
      </c>
      <c r="R54" s="33">
        <f>CALCULATION!DJ49/33*100</f>
        <v>96.969696969696969</v>
      </c>
      <c r="T54" s="33">
        <f>CALCULATION!DN49/16*100</f>
        <v>87.5</v>
      </c>
    </row>
    <row r="55" spans="1:20" s="35" customFormat="1" ht="12" customHeight="1">
      <c r="A55" s="30">
        <v>50</v>
      </c>
      <c r="B55" s="32" t="s">
        <v>69</v>
      </c>
      <c r="D55" s="33">
        <f>CALCULATION!CH48/111*100</f>
        <v>81.981981981981974</v>
      </c>
      <c r="F55" s="10">
        <f>CALCULATION!CL50/17*100</f>
        <v>58.82352941176471</v>
      </c>
      <c r="H55" s="33">
        <f>CALCULATION!CP50/193*100</f>
        <v>83.419689119170982</v>
      </c>
      <c r="J55" s="9">
        <f>CALCULATION!CT50/30*100</f>
        <v>73.333333333333329</v>
      </c>
      <c r="L55" s="33">
        <f>CALCULATION!CX50/171*100</f>
        <v>84.210526315789465</v>
      </c>
      <c r="N55" s="32">
        <f>CALCULATION!DB50/23*100</f>
        <v>73.91304347826086</v>
      </c>
      <c r="P55" s="33">
        <f>CALCULATION!DF50/72*100</f>
        <v>94.444444444444443</v>
      </c>
      <c r="R55" s="33">
        <f>CALCULATION!DJ50/33*100</f>
        <v>93.939393939393938</v>
      </c>
      <c r="T55" s="33">
        <f>CALCULATION!DN50/16*100</f>
        <v>87.5</v>
      </c>
    </row>
    <row r="56" spans="1:20" s="35" customFormat="1" ht="12" customHeight="1">
      <c r="A56" s="30">
        <v>51</v>
      </c>
      <c r="B56" s="32" t="s">
        <v>70</v>
      </c>
      <c r="D56" s="33">
        <f>CALCULATION!CH49/111*100</f>
        <v>90.990990990990994</v>
      </c>
      <c r="F56" s="10">
        <f>CALCULATION!CL51/17*100</f>
        <v>100</v>
      </c>
      <c r="H56" s="33">
        <f>CALCULATION!CP51/193*100</f>
        <v>87.564766839378237</v>
      </c>
      <c r="J56" s="9">
        <f>CALCULATION!CT51/30*100</f>
        <v>93.333333333333329</v>
      </c>
      <c r="L56" s="33">
        <f>CALCULATION!CX51/171*100</f>
        <v>91.228070175438589</v>
      </c>
      <c r="N56" s="32">
        <f>CALCULATION!DB51/23*100</f>
        <v>65.217391304347828</v>
      </c>
      <c r="P56" s="33">
        <f>CALCULATION!DF51/72*100</f>
        <v>94.444444444444443</v>
      </c>
      <c r="R56" s="33">
        <f>CALCULATION!DJ51/33*100</f>
        <v>90.909090909090907</v>
      </c>
      <c r="T56" s="33">
        <f>CALCULATION!DN51/16*100</f>
        <v>93.75</v>
      </c>
    </row>
    <row r="57" spans="1:20" s="35" customFormat="1" ht="12" customHeight="1">
      <c r="A57" s="30">
        <v>52</v>
      </c>
      <c r="B57" s="32" t="s">
        <v>71</v>
      </c>
      <c r="D57" s="33">
        <f>CALCULATION!CH50/111*100</f>
        <v>96.396396396396398</v>
      </c>
      <c r="F57" s="10">
        <f>CALCULATION!CL52/17*100</f>
        <v>100</v>
      </c>
      <c r="H57" s="33">
        <f>CALCULATION!CP52/193*100</f>
        <v>94.300518134715034</v>
      </c>
      <c r="J57" s="9">
        <f>CALCULATION!CT52/30*100</f>
        <v>93.333333333333329</v>
      </c>
      <c r="L57" s="33">
        <f>CALCULATION!CX52/171*100</f>
        <v>96.491228070175438</v>
      </c>
      <c r="N57" s="32">
        <f>CALCULATION!DB52/23*100</f>
        <v>91.304347826086953</v>
      </c>
      <c r="P57" s="33">
        <f>CALCULATION!DF52/72*100</f>
        <v>98.611111111111114</v>
      </c>
      <c r="R57" s="33">
        <f>CALCULATION!DJ52/33*100</f>
        <v>96.969696969696969</v>
      </c>
      <c r="T57" s="33">
        <f>CALCULATION!DN52/16*100</f>
        <v>93.75</v>
      </c>
    </row>
    <row r="58" spans="1:20" s="35" customFormat="1" ht="12" customHeight="1">
      <c r="A58" s="30">
        <v>53</v>
      </c>
      <c r="B58" s="32" t="s">
        <v>72</v>
      </c>
      <c r="D58" s="33">
        <f>CALCULATION!CH51/111*100</f>
        <v>93.693693693693689</v>
      </c>
      <c r="F58" s="10">
        <f>CALCULATION!CL53/17*100</f>
        <v>100</v>
      </c>
      <c r="H58" s="33">
        <f>CALCULATION!CP53/193*100</f>
        <v>93.782383419689126</v>
      </c>
      <c r="J58" s="9">
        <f>CALCULATION!CT53/30*100</f>
        <v>80</v>
      </c>
      <c r="L58" s="33">
        <f>CALCULATION!CX53/171*100</f>
        <v>94.152046783625735</v>
      </c>
      <c r="N58" s="32">
        <f>CALCULATION!DB53/23*100</f>
        <v>86.956521739130437</v>
      </c>
      <c r="P58" s="33">
        <f>CALCULATION!DF53/72*100</f>
        <v>95.833333333333343</v>
      </c>
      <c r="R58" s="33">
        <f>CALCULATION!DJ53/33*100</f>
        <v>90.909090909090907</v>
      </c>
      <c r="T58" s="33">
        <f>CALCULATION!DN53/16*100</f>
        <v>93.75</v>
      </c>
    </row>
    <row r="59" spans="1:20" s="35" customFormat="1" ht="26.1" customHeight="1">
      <c r="A59" s="30">
        <v>54</v>
      </c>
      <c r="B59" s="32" t="s">
        <v>73</v>
      </c>
      <c r="D59" s="33">
        <f>CALCULATION!CH52/111*100</f>
        <v>98.198198198198199</v>
      </c>
      <c r="F59" s="10">
        <f>CALCULATION!CL54/17*100</f>
        <v>100</v>
      </c>
      <c r="H59" s="33">
        <f>CALCULATION!CP54/193*100</f>
        <v>96.373056994818654</v>
      </c>
      <c r="J59" s="9">
        <f>CALCULATION!CT54/30*100</f>
        <v>100</v>
      </c>
      <c r="L59" s="33">
        <f>CALCULATION!CX54/171*100</f>
        <v>95.32163742690058</v>
      </c>
      <c r="N59" s="32">
        <f>CALCULATION!DB54/23*100</f>
        <v>91.304347826086953</v>
      </c>
      <c r="P59" s="33">
        <f>CALCULATION!DF54/72*100</f>
        <v>100</v>
      </c>
      <c r="R59" s="33">
        <f>CALCULATION!DJ54/33*100</f>
        <v>100</v>
      </c>
      <c r="T59" s="33">
        <f>CALCULATION!DN54/16*100</f>
        <v>93.75</v>
      </c>
    </row>
    <row r="60" spans="1:20" s="35" customFormat="1" ht="12" customHeight="1">
      <c r="A60" s="30">
        <v>55</v>
      </c>
      <c r="B60" s="32" t="s">
        <v>74</v>
      </c>
      <c r="D60" s="33">
        <f>CALCULATION!CH53/111*100</f>
        <v>85.585585585585591</v>
      </c>
      <c r="F60" s="10">
        <f>CALCULATION!CL55/17*100</f>
        <v>100</v>
      </c>
      <c r="H60" s="33">
        <f>CALCULATION!CP55/193*100</f>
        <v>83.937823834196891</v>
      </c>
      <c r="J60" s="9">
        <f>CALCULATION!CT55/30*100</f>
        <v>46.666666666666664</v>
      </c>
      <c r="L60" s="33">
        <f>CALCULATION!CX55/171*100</f>
        <v>82.456140350877192</v>
      </c>
      <c r="N60" s="32">
        <f>CALCULATION!DB55/23*100</f>
        <v>78.260869565217391</v>
      </c>
      <c r="P60" s="33">
        <f>CALCULATION!DF55/72*100</f>
        <v>91.666666666666657</v>
      </c>
      <c r="R60" s="33">
        <f>CALCULATION!DJ55/33*100</f>
        <v>81.818181818181827</v>
      </c>
      <c r="T60" s="38">
        <f>CALCULATION!DN55/16*100</f>
        <v>68.75</v>
      </c>
    </row>
    <row r="61" spans="1:20" s="35" customFormat="1" ht="12" customHeight="1">
      <c r="A61" s="30">
        <v>56</v>
      </c>
      <c r="B61" s="32" t="s">
        <v>75</v>
      </c>
      <c r="D61" s="33">
        <f>CALCULATION!CH54/111*100</f>
        <v>91.891891891891902</v>
      </c>
      <c r="F61" s="10">
        <f>CALCULATION!CL56/17*100</f>
        <v>82.35294117647058</v>
      </c>
      <c r="H61" s="33">
        <f>CALCULATION!CP56/193*100</f>
        <v>86.010362694300511</v>
      </c>
      <c r="J61" s="9">
        <f>CALCULATION!CT56/30*100</f>
        <v>80</v>
      </c>
      <c r="L61" s="33">
        <f>CALCULATION!CX56/171*100</f>
        <v>87.719298245614027</v>
      </c>
      <c r="N61" s="32">
        <f>CALCULATION!DB56/23*100</f>
        <v>82.608695652173907</v>
      </c>
      <c r="P61" s="33">
        <f>CALCULATION!DF56/72*100</f>
        <v>91.666666666666657</v>
      </c>
      <c r="R61" s="33">
        <f>CALCULATION!DJ56/33*100</f>
        <v>87.878787878787875</v>
      </c>
      <c r="T61" s="33">
        <f>CALCULATION!DN56/16*100</f>
        <v>93.75</v>
      </c>
    </row>
    <row r="62" spans="1:20" s="35" customFormat="1" ht="12" customHeight="1">
      <c r="A62" s="30">
        <v>57</v>
      </c>
      <c r="B62" s="32" t="s">
        <v>76</v>
      </c>
      <c r="D62" s="33">
        <f>CALCULATION!CH55/111*100</f>
        <v>94.594594594594597</v>
      </c>
      <c r="F62" s="10">
        <f>CALCULATION!CL57/17*100</f>
        <v>100</v>
      </c>
      <c r="H62" s="33">
        <f>CALCULATION!CP57/193*100</f>
        <v>96.373056994818654</v>
      </c>
      <c r="J62" s="9">
        <f>CALCULATION!CT57/30*100</f>
        <v>80</v>
      </c>
      <c r="L62" s="33">
        <f>CALCULATION!CX57/171*100</f>
        <v>92.982456140350877</v>
      </c>
      <c r="N62" s="32">
        <f>CALCULATION!DB57/23*100</f>
        <v>82.608695652173907</v>
      </c>
      <c r="P62" s="33">
        <f>CALCULATION!DF57/72*100</f>
        <v>95.833333333333343</v>
      </c>
      <c r="R62" s="33">
        <f>CALCULATION!DJ57/33*100</f>
        <v>96.969696969696969</v>
      </c>
      <c r="T62" s="33">
        <f>CALCULATION!DN57/16*100</f>
        <v>93.75</v>
      </c>
    </row>
    <row r="63" spans="1:20" s="35" customFormat="1" ht="12" customHeight="1">
      <c r="A63" s="30">
        <v>58</v>
      </c>
      <c r="B63" s="32" t="s">
        <v>77</v>
      </c>
      <c r="D63" s="33">
        <f>CALCULATION!CH56/111*100</f>
        <v>91.891891891891902</v>
      </c>
      <c r="F63" s="10">
        <f>CALCULATION!CL58/17*100</f>
        <v>100</v>
      </c>
      <c r="H63" s="33">
        <f>CALCULATION!CP58/193*100</f>
        <v>93.264248704663217</v>
      </c>
      <c r="J63" s="9">
        <f>CALCULATION!CT58/30*100</f>
        <v>80</v>
      </c>
      <c r="L63" s="33">
        <f>CALCULATION!CX58/171*100</f>
        <v>91.812865497076018</v>
      </c>
      <c r="N63" s="32">
        <f>CALCULATION!DB58/23*100</f>
        <v>78.260869565217391</v>
      </c>
      <c r="P63" s="33">
        <f>CALCULATION!DF58/72*100</f>
        <v>97.222222222222214</v>
      </c>
      <c r="R63" s="33">
        <f>CALCULATION!DJ58/33*100</f>
        <v>100</v>
      </c>
      <c r="T63" s="33">
        <f>CALCULATION!DN58/16*100</f>
        <v>87.5</v>
      </c>
    </row>
    <row r="64" spans="1:20" s="35" customFormat="1" ht="12" customHeight="1">
      <c r="A64" s="30">
        <v>59</v>
      </c>
      <c r="B64" s="32" t="s">
        <v>78</v>
      </c>
      <c r="D64" s="38">
        <f>CALCULATION!CH57/111*100</f>
        <v>73.873873873873876</v>
      </c>
      <c r="F64" s="10">
        <f>CALCULATION!CL59/17*100</f>
        <v>100</v>
      </c>
      <c r="H64" s="38">
        <f>CALCULATION!CP59/193*100</f>
        <v>75.129533678756474</v>
      </c>
      <c r="J64" s="9">
        <f>CALCULATION!CT59/30*100</f>
        <v>93.333333333333329</v>
      </c>
      <c r="L64" s="38">
        <f>CALCULATION!CX59/171*100</f>
        <v>78.362573099415201</v>
      </c>
      <c r="N64" s="32">
        <f>CALCULATION!DB59/23*100</f>
        <v>73.91304347826086</v>
      </c>
      <c r="P64" s="30">
        <f>CALCULATION!DF59/72*100</f>
        <v>87.5</v>
      </c>
      <c r="R64" s="30">
        <f>CALCULATION!DJ59/33*100</f>
        <v>96.969696969696969</v>
      </c>
      <c r="T64" s="38">
        <f>CALCULATION!DN59/16*100</f>
        <v>62.5</v>
      </c>
    </row>
  </sheetData>
  <mergeCells count="18">
    <mergeCell ref="E4:F4"/>
    <mergeCell ref="G4:H4"/>
    <mergeCell ref="I4:J4"/>
    <mergeCell ref="K4:L4"/>
    <mergeCell ref="M4:N4"/>
    <mergeCell ref="O4:P4"/>
    <mergeCell ref="A1:T1"/>
    <mergeCell ref="A2:T2"/>
    <mergeCell ref="A3:A5"/>
    <mergeCell ref="B3:B5"/>
    <mergeCell ref="C3:F3"/>
    <mergeCell ref="G3:J3"/>
    <mergeCell ref="K3:N3"/>
    <mergeCell ref="O3:R3"/>
    <mergeCell ref="S3:T3"/>
    <mergeCell ref="C4:D4"/>
    <mergeCell ref="Q4:R4"/>
    <mergeCell ref="S4:T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5ECB3-68ED-479F-A04B-BB73CBBE628E}">
  <dimension ref="A1:K64"/>
  <sheetViews>
    <sheetView topLeftCell="A39" workbookViewId="0">
      <selection activeCell="E15" sqref="E14:E15"/>
    </sheetView>
  </sheetViews>
  <sheetFormatPr defaultRowHeight="15"/>
  <cols>
    <col min="1" max="1" width="3.85546875" customWidth="1"/>
    <col min="2" max="2" width="26.42578125" customWidth="1"/>
    <col min="3" max="3" width="16.140625" style="9" customWidth="1"/>
    <col min="4" max="4" width="16.5703125" style="9" customWidth="1"/>
    <col min="5" max="5" width="16.140625" style="9" customWidth="1"/>
    <col min="6" max="6" width="16.85546875" style="9" customWidth="1"/>
    <col min="7" max="7" width="16.28515625" style="9" customWidth="1"/>
    <col min="8" max="8" width="12.28515625" style="9" customWidth="1"/>
    <col min="9" max="9" width="16.28515625" style="9" customWidth="1"/>
    <col min="10" max="10" width="13.7109375" style="52" customWidth="1"/>
    <col min="11" max="11" width="16.28515625" style="10" customWidth="1"/>
  </cols>
  <sheetData>
    <row r="1" spans="1:11" ht="26.25" customHeight="1">
      <c r="A1" s="95" t="s">
        <v>79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1" ht="21" customHeight="1">
      <c r="A2" s="98" t="s">
        <v>136</v>
      </c>
      <c r="B2" s="99"/>
      <c r="C2" s="99"/>
      <c r="D2" s="99"/>
      <c r="E2" s="99"/>
      <c r="F2" s="99"/>
      <c r="G2" s="99"/>
      <c r="H2" s="99"/>
      <c r="I2" s="99"/>
      <c r="J2" s="99"/>
      <c r="K2" s="100"/>
    </row>
    <row r="3" spans="1:11" ht="24" customHeight="1">
      <c r="A3" s="80" t="s">
        <v>2</v>
      </c>
      <c r="B3" s="81" t="s">
        <v>3</v>
      </c>
      <c r="C3" s="82" t="s">
        <v>4</v>
      </c>
      <c r="D3" s="82"/>
      <c r="E3" s="82" t="s">
        <v>5</v>
      </c>
      <c r="F3" s="82"/>
      <c r="G3" s="82" t="s">
        <v>6</v>
      </c>
      <c r="H3" s="82"/>
      <c r="I3" s="83" t="s">
        <v>7</v>
      </c>
      <c r="J3" s="83"/>
      <c r="K3" s="40" t="s">
        <v>8</v>
      </c>
    </row>
    <row r="4" spans="1:11" ht="84" customHeight="1">
      <c r="A4" s="80"/>
      <c r="B4" s="81"/>
      <c r="C4" s="41" t="s">
        <v>137</v>
      </c>
      <c r="D4" s="41" t="s">
        <v>138</v>
      </c>
      <c r="E4" s="41" t="s">
        <v>139</v>
      </c>
      <c r="F4" s="41" t="s">
        <v>140</v>
      </c>
      <c r="G4" s="41" t="s">
        <v>141</v>
      </c>
      <c r="H4" s="41" t="s">
        <v>142</v>
      </c>
      <c r="I4" s="41" t="s">
        <v>143</v>
      </c>
      <c r="J4" s="42" t="s">
        <v>144</v>
      </c>
      <c r="K4" s="43" t="s">
        <v>145</v>
      </c>
    </row>
    <row r="5" spans="1:11" ht="30.75" customHeight="1">
      <c r="A5" s="44"/>
      <c r="B5" s="45"/>
      <c r="C5" s="46" t="s">
        <v>17</v>
      </c>
      <c r="D5" s="46" t="s">
        <v>17</v>
      </c>
      <c r="E5" s="47" t="s">
        <v>19</v>
      </c>
      <c r="F5" s="46" t="s">
        <v>17</v>
      </c>
      <c r="G5" s="47" t="s">
        <v>17</v>
      </c>
      <c r="H5" s="47" t="s">
        <v>17</v>
      </c>
      <c r="I5" s="47" t="s">
        <v>17</v>
      </c>
      <c r="J5" s="48" t="s">
        <v>17</v>
      </c>
      <c r="K5" s="49" t="s">
        <v>17</v>
      </c>
    </row>
    <row r="6" spans="1:11" ht="18.75" customHeight="1">
      <c r="A6" s="50">
        <v>1</v>
      </c>
      <c r="B6" s="51" t="s">
        <v>20</v>
      </c>
      <c r="C6" s="9">
        <v>9</v>
      </c>
      <c r="D6" s="9">
        <v>4</v>
      </c>
      <c r="E6" s="9">
        <v>22</v>
      </c>
      <c r="F6" s="9">
        <v>2</v>
      </c>
      <c r="G6" s="9">
        <v>8</v>
      </c>
      <c r="H6" s="9">
        <v>3</v>
      </c>
      <c r="I6" s="9">
        <v>13</v>
      </c>
      <c r="J6" s="52">
        <v>4</v>
      </c>
      <c r="K6" s="10">
        <v>5</v>
      </c>
    </row>
    <row r="7" spans="1:11" ht="18.75" customHeight="1">
      <c r="A7" s="50">
        <v>2</v>
      </c>
      <c r="B7" s="51" t="s">
        <v>21</v>
      </c>
      <c r="C7" s="9">
        <v>9</v>
      </c>
      <c r="D7" s="9">
        <v>3</v>
      </c>
      <c r="E7" s="9">
        <v>18</v>
      </c>
      <c r="F7" s="9">
        <v>2</v>
      </c>
      <c r="G7" s="9">
        <v>12</v>
      </c>
      <c r="H7" s="9">
        <v>5</v>
      </c>
      <c r="I7" s="9">
        <v>12</v>
      </c>
      <c r="J7" s="52">
        <v>5</v>
      </c>
      <c r="K7" s="10">
        <v>4</v>
      </c>
    </row>
    <row r="8" spans="1:11" ht="18.75" customHeight="1">
      <c r="A8" s="50">
        <v>3</v>
      </c>
      <c r="B8" s="51" t="s">
        <v>22</v>
      </c>
      <c r="C8" s="9">
        <v>11</v>
      </c>
      <c r="D8" s="9">
        <v>6</v>
      </c>
      <c r="E8" s="9">
        <v>22</v>
      </c>
      <c r="F8" s="9">
        <v>4</v>
      </c>
      <c r="G8" s="9">
        <v>11</v>
      </c>
      <c r="H8" s="9">
        <v>5</v>
      </c>
      <c r="I8" s="9">
        <v>15</v>
      </c>
      <c r="J8" s="52">
        <v>5</v>
      </c>
      <c r="K8" s="10">
        <v>3</v>
      </c>
    </row>
    <row r="9" spans="1:11" ht="18.75" customHeight="1">
      <c r="A9" s="50">
        <v>4</v>
      </c>
      <c r="B9" s="51" t="s">
        <v>23</v>
      </c>
      <c r="C9" s="9">
        <v>13</v>
      </c>
      <c r="D9" s="9">
        <v>6</v>
      </c>
      <c r="E9" s="9">
        <v>26</v>
      </c>
      <c r="F9" s="9">
        <v>4</v>
      </c>
      <c r="G9" s="9">
        <v>13</v>
      </c>
      <c r="H9" s="9">
        <v>5</v>
      </c>
      <c r="I9" s="9">
        <v>14</v>
      </c>
      <c r="J9" s="52">
        <v>6</v>
      </c>
      <c r="K9" s="10">
        <v>5</v>
      </c>
    </row>
    <row r="10" spans="1:11" ht="18.75" customHeight="1">
      <c r="A10" s="50">
        <v>5</v>
      </c>
      <c r="B10" s="51" t="s">
        <v>24</v>
      </c>
      <c r="C10" s="9">
        <v>12</v>
      </c>
      <c r="D10" s="9">
        <v>5</v>
      </c>
      <c r="E10" s="9">
        <v>22</v>
      </c>
      <c r="F10" s="9">
        <v>4</v>
      </c>
      <c r="G10" s="9">
        <v>12</v>
      </c>
      <c r="H10" s="9">
        <v>4</v>
      </c>
      <c r="I10" s="9">
        <v>14</v>
      </c>
      <c r="J10" s="52">
        <v>5</v>
      </c>
      <c r="K10" s="10">
        <v>5</v>
      </c>
    </row>
    <row r="11" spans="1:11" ht="18.75" customHeight="1">
      <c r="A11" s="50">
        <v>6</v>
      </c>
      <c r="B11" s="51" t="s">
        <v>25</v>
      </c>
      <c r="C11" s="9">
        <v>13</v>
      </c>
      <c r="D11" s="9">
        <v>6</v>
      </c>
      <c r="E11" s="9">
        <v>22</v>
      </c>
      <c r="F11" s="9">
        <v>4</v>
      </c>
      <c r="G11" s="9">
        <v>12</v>
      </c>
      <c r="H11" s="9">
        <v>5</v>
      </c>
      <c r="I11" s="9">
        <v>16</v>
      </c>
      <c r="J11" s="52">
        <v>6</v>
      </c>
      <c r="K11" s="10">
        <v>5</v>
      </c>
    </row>
    <row r="12" spans="1:11" ht="18.75" customHeight="1">
      <c r="A12" s="50">
        <v>7</v>
      </c>
      <c r="B12" s="51" t="s">
        <v>26</v>
      </c>
      <c r="C12" s="9">
        <v>12</v>
      </c>
      <c r="D12" s="9">
        <v>6</v>
      </c>
      <c r="E12" s="9">
        <v>20</v>
      </c>
      <c r="F12" s="9">
        <v>4</v>
      </c>
      <c r="G12" s="9">
        <v>11</v>
      </c>
      <c r="H12" s="9">
        <v>4</v>
      </c>
      <c r="I12" s="9">
        <v>14</v>
      </c>
      <c r="J12" s="52">
        <v>5</v>
      </c>
      <c r="K12" s="10">
        <v>5</v>
      </c>
    </row>
    <row r="13" spans="1:11" ht="18.75" customHeight="1">
      <c r="A13" s="50">
        <v>8</v>
      </c>
      <c r="B13" s="51" t="s">
        <v>27</v>
      </c>
      <c r="C13" s="9">
        <v>14</v>
      </c>
      <c r="D13" s="9">
        <v>6</v>
      </c>
      <c r="E13" s="9">
        <v>24</v>
      </c>
      <c r="F13" s="9">
        <v>4</v>
      </c>
      <c r="G13" s="9">
        <v>12</v>
      </c>
      <c r="H13" s="9">
        <v>5</v>
      </c>
      <c r="I13" s="9">
        <v>16</v>
      </c>
      <c r="J13" s="52">
        <v>6</v>
      </c>
      <c r="K13" s="10">
        <v>5</v>
      </c>
    </row>
    <row r="14" spans="1:11" ht="18.75" customHeight="1">
      <c r="A14" s="50">
        <v>9</v>
      </c>
      <c r="B14" s="51" t="s">
        <v>28</v>
      </c>
      <c r="C14" s="9">
        <v>12</v>
      </c>
      <c r="D14" s="9">
        <v>2</v>
      </c>
      <c r="E14" s="9">
        <v>22</v>
      </c>
      <c r="F14" s="9">
        <v>0</v>
      </c>
      <c r="G14" s="9">
        <v>9</v>
      </c>
      <c r="H14" s="9">
        <v>2</v>
      </c>
      <c r="I14" s="9">
        <v>11</v>
      </c>
      <c r="J14" s="52">
        <v>5</v>
      </c>
      <c r="K14" s="10">
        <v>4</v>
      </c>
    </row>
    <row r="15" spans="1:11" ht="27" customHeight="1">
      <c r="A15" s="50">
        <v>10</v>
      </c>
      <c r="B15" s="51" t="s">
        <v>29</v>
      </c>
      <c r="C15" s="9">
        <v>11</v>
      </c>
      <c r="D15" s="9">
        <v>4</v>
      </c>
      <c r="E15" s="9">
        <v>21</v>
      </c>
      <c r="F15" s="9">
        <v>4</v>
      </c>
      <c r="G15" s="9">
        <v>11</v>
      </c>
      <c r="H15" s="9">
        <v>4</v>
      </c>
      <c r="I15" s="9">
        <v>16</v>
      </c>
      <c r="J15" s="52">
        <v>4</v>
      </c>
      <c r="K15" s="10">
        <v>3</v>
      </c>
    </row>
    <row r="16" spans="1:11" ht="18.75" customHeight="1">
      <c r="A16" s="50">
        <v>11</v>
      </c>
      <c r="B16" s="51" t="s">
        <v>30</v>
      </c>
      <c r="C16" s="9">
        <v>13</v>
      </c>
      <c r="D16" s="9">
        <v>6</v>
      </c>
      <c r="E16" s="9">
        <v>23</v>
      </c>
      <c r="F16" s="9">
        <v>2</v>
      </c>
      <c r="G16" s="9">
        <v>12</v>
      </c>
      <c r="H16" s="9">
        <v>4</v>
      </c>
      <c r="I16" s="9">
        <v>15</v>
      </c>
      <c r="J16" s="52">
        <v>6</v>
      </c>
      <c r="K16" s="10">
        <v>5</v>
      </c>
    </row>
    <row r="17" spans="1:11" ht="18.75" customHeight="1">
      <c r="A17" s="50">
        <v>12</v>
      </c>
      <c r="B17" s="51" t="s">
        <v>31</v>
      </c>
      <c r="C17" s="9">
        <v>12</v>
      </c>
      <c r="D17" s="9">
        <v>5</v>
      </c>
      <c r="E17" s="9">
        <v>18</v>
      </c>
      <c r="F17" s="9">
        <v>2</v>
      </c>
      <c r="G17" s="9">
        <v>13</v>
      </c>
      <c r="H17" s="9">
        <v>4</v>
      </c>
      <c r="I17" s="9">
        <v>10</v>
      </c>
      <c r="J17" s="52">
        <v>5</v>
      </c>
      <c r="K17" s="10">
        <v>4</v>
      </c>
    </row>
    <row r="18" spans="1:11" ht="18.75" customHeight="1">
      <c r="A18" s="50">
        <v>13</v>
      </c>
      <c r="B18" s="51" t="s">
        <v>32</v>
      </c>
      <c r="C18" s="9">
        <v>13</v>
      </c>
      <c r="D18" s="9">
        <v>5</v>
      </c>
      <c r="E18" s="9">
        <v>20</v>
      </c>
      <c r="F18" s="9">
        <v>4</v>
      </c>
      <c r="G18" s="9">
        <v>10</v>
      </c>
      <c r="H18" s="9">
        <v>2</v>
      </c>
      <c r="I18" s="9">
        <v>10</v>
      </c>
      <c r="J18" s="52">
        <v>4</v>
      </c>
      <c r="K18" s="10">
        <v>4</v>
      </c>
    </row>
    <row r="19" spans="1:11" ht="18.75" customHeight="1">
      <c r="A19" s="50">
        <v>14</v>
      </c>
      <c r="B19" s="51" t="s">
        <v>33</v>
      </c>
      <c r="C19" s="9">
        <v>12</v>
      </c>
      <c r="D19" s="9">
        <v>5</v>
      </c>
      <c r="E19" s="9">
        <v>22</v>
      </c>
      <c r="F19" s="9">
        <v>4</v>
      </c>
      <c r="G19" s="9">
        <v>13</v>
      </c>
      <c r="H19" s="9">
        <v>5</v>
      </c>
      <c r="I19" s="9">
        <v>15</v>
      </c>
      <c r="J19" s="52">
        <v>6</v>
      </c>
      <c r="K19" s="10">
        <v>5</v>
      </c>
    </row>
    <row r="20" spans="1:11" ht="18.75" customHeight="1">
      <c r="A20" s="50">
        <v>15</v>
      </c>
      <c r="B20" s="51" t="s">
        <v>34</v>
      </c>
      <c r="C20" s="9">
        <v>12</v>
      </c>
      <c r="D20" s="9">
        <v>6</v>
      </c>
      <c r="E20" s="9">
        <v>23</v>
      </c>
      <c r="F20" s="9">
        <v>2</v>
      </c>
      <c r="G20" s="9">
        <v>10</v>
      </c>
      <c r="H20" s="9">
        <v>3</v>
      </c>
      <c r="I20" s="9">
        <v>14</v>
      </c>
      <c r="J20" s="52">
        <v>6</v>
      </c>
      <c r="K20" s="10">
        <v>5</v>
      </c>
    </row>
    <row r="21" spans="1:11" ht="18.75" customHeight="1">
      <c r="A21" s="50">
        <v>16</v>
      </c>
      <c r="B21" s="51" t="s">
        <v>35</v>
      </c>
      <c r="C21" s="9">
        <v>10</v>
      </c>
      <c r="D21" s="9">
        <v>3</v>
      </c>
      <c r="E21" s="9">
        <v>15</v>
      </c>
      <c r="F21" s="9">
        <v>0</v>
      </c>
      <c r="G21" s="9">
        <v>8</v>
      </c>
      <c r="H21" s="9">
        <v>5</v>
      </c>
      <c r="I21" s="9">
        <v>10</v>
      </c>
      <c r="J21" s="52">
        <v>3</v>
      </c>
      <c r="K21" s="10">
        <v>4</v>
      </c>
    </row>
    <row r="22" spans="1:11" ht="18.75" customHeight="1">
      <c r="A22" s="50">
        <v>17</v>
      </c>
      <c r="B22" s="51" t="s">
        <v>36</v>
      </c>
      <c r="C22" s="9">
        <v>14</v>
      </c>
      <c r="D22" s="9">
        <v>3</v>
      </c>
      <c r="E22" s="9">
        <v>25</v>
      </c>
      <c r="F22" s="9">
        <v>12</v>
      </c>
      <c r="G22" s="9">
        <v>12</v>
      </c>
      <c r="H22" s="9">
        <v>6</v>
      </c>
      <c r="I22" s="9">
        <v>15</v>
      </c>
      <c r="J22" s="52">
        <v>4</v>
      </c>
      <c r="K22" s="10">
        <v>5</v>
      </c>
    </row>
    <row r="23" spans="1:11" ht="18.75" customHeight="1">
      <c r="A23" s="50">
        <v>18</v>
      </c>
      <c r="B23" s="51" t="s">
        <v>37</v>
      </c>
      <c r="C23" s="9">
        <v>13</v>
      </c>
      <c r="D23" s="9">
        <v>3</v>
      </c>
      <c r="E23" s="9">
        <v>22</v>
      </c>
      <c r="F23" s="9">
        <v>10</v>
      </c>
      <c r="G23" s="9">
        <v>12</v>
      </c>
      <c r="H23" s="9">
        <v>6</v>
      </c>
      <c r="I23" s="9">
        <v>14</v>
      </c>
      <c r="J23" s="52">
        <v>4</v>
      </c>
      <c r="K23" s="10">
        <v>5</v>
      </c>
    </row>
    <row r="24" spans="1:11" ht="18.75" customHeight="1">
      <c r="A24" s="50">
        <v>19</v>
      </c>
      <c r="B24" s="51" t="s">
        <v>38</v>
      </c>
      <c r="C24" s="9">
        <v>13</v>
      </c>
      <c r="D24" s="9">
        <v>2</v>
      </c>
      <c r="E24" s="9">
        <v>25</v>
      </c>
      <c r="F24" s="9">
        <v>12</v>
      </c>
      <c r="G24" s="9">
        <v>12</v>
      </c>
      <c r="H24" s="9">
        <v>5</v>
      </c>
      <c r="I24" s="9">
        <v>15</v>
      </c>
      <c r="J24" s="52">
        <v>5</v>
      </c>
      <c r="K24" s="10">
        <v>5</v>
      </c>
    </row>
    <row r="25" spans="1:11" ht="18.75" customHeight="1">
      <c r="A25" s="50">
        <v>20</v>
      </c>
      <c r="B25" s="51" t="s">
        <v>39</v>
      </c>
      <c r="C25" s="9">
        <v>13</v>
      </c>
      <c r="D25" s="9">
        <v>3</v>
      </c>
      <c r="E25" s="9">
        <v>24</v>
      </c>
      <c r="F25" s="9">
        <v>10</v>
      </c>
      <c r="G25" s="9">
        <v>13</v>
      </c>
      <c r="H25" s="9">
        <v>5</v>
      </c>
      <c r="I25" s="9">
        <v>13</v>
      </c>
      <c r="J25" s="52">
        <v>5</v>
      </c>
      <c r="K25" s="10">
        <v>5</v>
      </c>
    </row>
    <row r="26" spans="1:11" ht="18.75" customHeight="1">
      <c r="A26" s="50">
        <v>21</v>
      </c>
      <c r="B26" s="51" t="s">
        <v>40</v>
      </c>
      <c r="C26" s="9">
        <v>14</v>
      </c>
      <c r="D26" s="9">
        <v>3</v>
      </c>
      <c r="E26" s="9">
        <v>25</v>
      </c>
      <c r="F26" s="9">
        <v>10</v>
      </c>
      <c r="G26" s="9">
        <v>12</v>
      </c>
      <c r="H26" s="9">
        <v>5</v>
      </c>
      <c r="I26" s="9">
        <v>15</v>
      </c>
      <c r="J26" s="52">
        <v>4</v>
      </c>
      <c r="K26" s="10">
        <v>5</v>
      </c>
    </row>
    <row r="27" spans="1:11" ht="18.75" customHeight="1">
      <c r="A27" s="50">
        <v>22</v>
      </c>
      <c r="B27" s="51" t="s">
        <v>41</v>
      </c>
      <c r="C27" s="9">
        <v>14</v>
      </c>
      <c r="D27" s="9">
        <v>3</v>
      </c>
      <c r="E27" s="9">
        <v>26</v>
      </c>
      <c r="F27" s="9">
        <v>12</v>
      </c>
      <c r="G27" s="9">
        <v>13</v>
      </c>
      <c r="H27" s="9">
        <v>5</v>
      </c>
      <c r="I27" s="9">
        <v>16</v>
      </c>
      <c r="J27" s="52">
        <v>5</v>
      </c>
      <c r="K27" s="10">
        <v>5</v>
      </c>
    </row>
    <row r="28" spans="1:11" ht="18.75" customHeight="1">
      <c r="A28" s="50">
        <v>23</v>
      </c>
      <c r="B28" s="51" t="s">
        <v>42</v>
      </c>
      <c r="C28" s="9">
        <v>14</v>
      </c>
      <c r="D28" s="9">
        <v>3</v>
      </c>
      <c r="E28" s="9">
        <v>25</v>
      </c>
      <c r="F28" s="9">
        <v>10</v>
      </c>
      <c r="G28" s="9">
        <v>12</v>
      </c>
      <c r="H28" s="9">
        <v>5</v>
      </c>
      <c r="I28" s="9">
        <v>16</v>
      </c>
      <c r="J28" s="52">
        <v>5</v>
      </c>
      <c r="K28" s="10">
        <v>5</v>
      </c>
    </row>
    <row r="29" spans="1:11" ht="18.75" customHeight="1">
      <c r="A29" s="50">
        <v>24</v>
      </c>
      <c r="B29" s="51" t="s">
        <v>43</v>
      </c>
      <c r="C29" s="9">
        <v>10</v>
      </c>
      <c r="D29" s="9">
        <v>3</v>
      </c>
      <c r="E29" s="9">
        <v>25</v>
      </c>
      <c r="F29" s="9">
        <v>8</v>
      </c>
      <c r="G29" s="9">
        <v>12</v>
      </c>
      <c r="H29" s="9">
        <v>3</v>
      </c>
      <c r="I29" s="9">
        <v>12</v>
      </c>
      <c r="J29" s="52">
        <v>4</v>
      </c>
      <c r="K29" s="10">
        <v>5</v>
      </c>
    </row>
    <row r="30" spans="1:11" ht="18.75" customHeight="1">
      <c r="A30" s="50">
        <v>25</v>
      </c>
      <c r="B30" s="51" t="s">
        <v>44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52">
        <v>0</v>
      </c>
      <c r="K30" s="10">
        <v>0</v>
      </c>
    </row>
    <row r="31" spans="1:11" ht="18.75" customHeight="1">
      <c r="A31" s="50">
        <v>26</v>
      </c>
      <c r="B31" s="51" t="s">
        <v>45</v>
      </c>
      <c r="C31" s="9">
        <v>11</v>
      </c>
      <c r="D31" s="9">
        <v>2</v>
      </c>
      <c r="E31" s="9">
        <v>24</v>
      </c>
      <c r="F31" s="9">
        <v>10</v>
      </c>
      <c r="G31" s="9">
        <v>11</v>
      </c>
      <c r="H31" s="9">
        <v>4</v>
      </c>
      <c r="I31" s="9">
        <v>15</v>
      </c>
      <c r="J31" s="52">
        <v>5</v>
      </c>
      <c r="K31" s="10">
        <v>5</v>
      </c>
    </row>
    <row r="32" spans="1:11" ht="18.75" customHeight="1">
      <c r="A32" s="50">
        <v>27</v>
      </c>
      <c r="B32" s="51" t="s">
        <v>46</v>
      </c>
      <c r="C32" s="9">
        <v>13</v>
      </c>
      <c r="D32" s="9">
        <v>2</v>
      </c>
      <c r="E32" s="9">
        <v>23</v>
      </c>
      <c r="F32" s="9">
        <v>10</v>
      </c>
      <c r="G32" s="9">
        <v>12</v>
      </c>
      <c r="H32" s="9">
        <v>5</v>
      </c>
      <c r="I32" s="9">
        <v>15</v>
      </c>
      <c r="J32" s="52">
        <v>4</v>
      </c>
      <c r="K32" s="10">
        <v>5</v>
      </c>
    </row>
    <row r="33" spans="1:11" ht="18.75" customHeight="1">
      <c r="A33" s="50">
        <v>28</v>
      </c>
      <c r="B33" s="51" t="s">
        <v>47</v>
      </c>
      <c r="C33" s="9">
        <v>12</v>
      </c>
      <c r="D33" s="9">
        <v>1</v>
      </c>
      <c r="E33" s="9">
        <v>21</v>
      </c>
      <c r="F33" s="9">
        <v>12</v>
      </c>
      <c r="G33" s="9">
        <v>12</v>
      </c>
      <c r="H33" s="9">
        <v>5</v>
      </c>
      <c r="I33" s="9">
        <v>15</v>
      </c>
      <c r="J33" s="52">
        <v>3</v>
      </c>
      <c r="K33" s="10">
        <v>4</v>
      </c>
    </row>
    <row r="34" spans="1:11" ht="18.75" customHeight="1">
      <c r="A34" s="50">
        <v>29</v>
      </c>
      <c r="B34" s="51" t="s">
        <v>48</v>
      </c>
      <c r="C34" s="9">
        <v>12</v>
      </c>
      <c r="D34" s="53">
        <v>3</v>
      </c>
      <c r="E34" s="9">
        <v>23</v>
      </c>
      <c r="F34" s="9">
        <v>12</v>
      </c>
      <c r="G34" s="9">
        <v>12</v>
      </c>
      <c r="H34" s="9">
        <v>6</v>
      </c>
      <c r="I34" s="9">
        <v>15</v>
      </c>
      <c r="J34" s="52">
        <v>5</v>
      </c>
      <c r="K34" s="10">
        <v>5</v>
      </c>
    </row>
    <row r="35" spans="1:11" ht="26.25" customHeight="1">
      <c r="A35" s="50">
        <v>30</v>
      </c>
      <c r="B35" s="51" t="s">
        <v>49</v>
      </c>
      <c r="C35" s="9">
        <v>12</v>
      </c>
      <c r="D35" s="53">
        <v>2</v>
      </c>
      <c r="E35" s="9">
        <v>24</v>
      </c>
      <c r="F35" s="9">
        <v>12</v>
      </c>
      <c r="G35" s="9">
        <v>12</v>
      </c>
      <c r="H35" s="9">
        <v>5</v>
      </c>
      <c r="I35" s="9">
        <v>15</v>
      </c>
      <c r="J35" s="52">
        <v>4</v>
      </c>
      <c r="K35" s="10">
        <v>5</v>
      </c>
    </row>
    <row r="36" spans="1:11" ht="18.75" customHeight="1">
      <c r="A36" s="50">
        <v>31</v>
      </c>
      <c r="B36" s="51" t="s">
        <v>50</v>
      </c>
      <c r="C36" s="9">
        <v>6</v>
      </c>
      <c r="D36" s="9">
        <v>5</v>
      </c>
      <c r="E36" s="9">
        <v>10</v>
      </c>
      <c r="F36" s="9">
        <v>0</v>
      </c>
      <c r="G36" s="9">
        <v>5</v>
      </c>
      <c r="H36" s="9">
        <v>1</v>
      </c>
      <c r="I36" s="9">
        <v>6</v>
      </c>
      <c r="J36" s="52">
        <v>3</v>
      </c>
      <c r="K36" s="10">
        <v>3</v>
      </c>
    </row>
    <row r="37" spans="1:11" ht="18.75" customHeight="1">
      <c r="A37" s="50">
        <v>32</v>
      </c>
      <c r="B37" s="51" t="s">
        <v>51</v>
      </c>
      <c r="C37" s="9">
        <v>9</v>
      </c>
      <c r="D37" s="9">
        <v>6</v>
      </c>
      <c r="E37" s="9">
        <v>23</v>
      </c>
      <c r="F37" s="9">
        <v>8</v>
      </c>
      <c r="G37" s="9">
        <v>12</v>
      </c>
      <c r="H37" s="9">
        <v>2</v>
      </c>
      <c r="I37" s="9">
        <v>16</v>
      </c>
      <c r="J37" s="52">
        <v>4</v>
      </c>
      <c r="K37" s="10">
        <v>5</v>
      </c>
    </row>
    <row r="38" spans="1:11" ht="18.75" customHeight="1">
      <c r="A38" s="50">
        <v>33</v>
      </c>
      <c r="B38" s="51" t="s">
        <v>52</v>
      </c>
      <c r="C38" s="9">
        <v>13</v>
      </c>
      <c r="D38" s="9">
        <v>3</v>
      </c>
      <c r="E38" s="9">
        <v>22</v>
      </c>
      <c r="F38" s="9">
        <v>8</v>
      </c>
      <c r="G38" s="9">
        <v>8</v>
      </c>
      <c r="H38" s="9">
        <v>2</v>
      </c>
      <c r="I38" s="9">
        <v>14</v>
      </c>
      <c r="J38" s="52">
        <v>5</v>
      </c>
      <c r="K38" s="10">
        <v>5</v>
      </c>
    </row>
    <row r="39" spans="1:11" ht="18.75" customHeight="1">
      <c r="A39" s="50">
        <v>34</v>
      </c>
      <c r="B39" s="51" t="s">
        <v>53</v>
      </c>
      <c r="C39" s="9">
        <v>13</v>
      </c>
      <c r="D39" s="9">
        <v>6</v>
      </c>
      <c r="E39" s="9">
        <v>23</v>
      </c>
      <c r="F39" s="9">
        <v>8</v>
      </c>
      <c r="G39" s="9">
        <v>12</v>
      </c>
      <c r="H39" s="9">
        <v>2</v>
      </c>
      <c r="I39" s="9">
        <v>16</v>
      </c>
      <c r="J39" s="52">
        <v>5</v>
      </c>
      <c r="K39" s="10">
        <v>5</v>
      </c>
    </row>
    <row r="40" spans="1:11" ht="18.75" customHeight="1">
      <c r="A40" s="50">
        <v>35</v>
      </c>
      <c r="B40" s="51" t="s">
        <v>54</v>
      </c>
      <c r="C40" s="9">
        <v>13</v>
      </c>
      <c r="D40" s="9">
        <v>6</v>
      </c>
      <c r="E40" s="9">
        <v>24</v>
      </c>
      <c r="F40" s="9">
        <v>8</v>
      </c>
      <c r="G40" s="9">
        <v>12</v>
      </c>
      <c r="H40" s="9">
        <v>2</v>
      </c>
      <c r="I40" s="9">
        <v>16</v>
      </c>
      <c r="J40" s="52">
        <v>6</v>
      </c>
      <c r="K40" s="10">
        <v>5</v>
      </c>
    </row>
    <row r="41" spans="1:11" ht="18.75" customHeight="1">
      <c r="A41" s="50">
        <v>36</v>
      </c>
      <c r="B41" s="51" t="s">
        <v>55</v>
      </c>
      <c r="C41" s="9">
        <v>12</v>
      </c>
      <c r="D41" s="9">
        <v>2</v>
      </c>
      <c r="E41" s="9">
        <v>18</v>
      </c>
      <c r="F41" s="9">
        <v>2</v>
      </c>
      <c r="G41" s="9">
        <v>10</v>
      </c>
      <c r="H41" s="9">
        <v>1</v>
      </c>
      <c r="I41" s="9">
        <v>11</v>
      </c>
      <c r="J41" s="52">
        <v>6</v>
      </c>
      <c r="K41" s="10">
        <v>4</v>
      </c>
    </row>
    <row r="42" spans="1:11" ht="18.75" customHeight="1">
      <c r="A42" s="50">
        <v>37</v>
      </c>
      <c r="B42" s="51" t="s">
        <v>56</v>
      </c>
      <c r="C42" s="9">
        <v>14</v>
      </c>
      <c r="D42" s="9">
        <v>6</v>
      </c>
      <c r="E42" s="9">
        <v>24</v>
      </c>
      <c r="F42" s="9">
        <v>10</v>
      </c>
      <c r="G42" s="9">
        <v>13</v>
      </c>
      <c r="H42" s="9">
        <v>2</v>
      </c>
      <c r="I42" s="9">
        <v>15</v>
      </c>
      <c r="J42" s="52">
        <v>6</v>
      </c>
      <c r="K42" s="10">
        <v>5</v>
      </c>
    </row>
    <row r="43" spans="1:11" ht="29.25" customHeight="1">
      <c r="A43" s="50">
        <v>38</v>
      </c>
      <c r="B43" s="51" t="s">
        <v>57</v>
      </c>
      <c r="C43" s="9">
        <v>14</v>
      </c>
      <c r="D43" s="9">
        <v>6</v>
      </c>
      <c r="E43" s="9">
        <v>25</v>
      </c>
      <c r="F43" s="9">
        <v>10</v>
      </c>
      <c r="G43" s="9">
        <v>12</v>
      </c>
      <c r="H43" s="9">
        <v>2</v>
      </c>
      <c r="I43" s="9">
        <v>15</v>
      </c>
      <c r="J43" s="52">
        <v>6</v>
      </c>
      <c r="K43" s="10">
        <v>5</v>
      </c>
    </row>
    <row r="44" spans="1:11" ht="18.75" customHeight="1">
      <c r="A44" s="50">
        <v>39</v>
      </c>
      <c r="B44" s="51" t="s">
        <v>58</v>
      </c>
      <c r="C44" s="9">
        <v>12</v>
      </c>
      <c r="D44" s="9">
        <v>3</v>
      </c>
      <c r="E44" s="9">
        <v>21</v>
      </c>
      <c r="F44" s="9">
        <v>6</v>
      </c>
      <c r="G44" s="9">
        <v>8</v>
      </c>
      <c r="H44" s="9">
        <v>2</v>
      </c>
      <c r="I44" s="9">
        <v>13</v>
      </c>
      <c r="J44" s="52">
        <v>5</v>
      </c>
      <c r="K44" s="10">
        <v>3</v>
      </c>
    </row>
    <row r="45" spans="1:11" ht="18.75" customHeight="1">
      <c r="A45" s="50">
        <v>40</v>
      </c>
      <c r="B45" s="51" t="s">
        <v>59</v>
      </c>
      <c r="C45" s="9">
        <v>13</v>
      </c>
      <c r="D45" s="9">
        <v>6</v>
      </c>
      <c r="E45" s="9">
        <v>24</v>
      </c>
      <c r="F45" s="9">
        <v>8</v>
      </c>
      <c r="G45" s="9">
        <v>11</v>
      </c>
      <c r="H45" s="9">
        <v>1</v>
      </c>
      <c r="I45" s="9">
        <v>15</v>
      </c>
      <c r="J45" s="52">
        <v>6</v>
      </c>
      <c r="K45" s="10">
        <v>5</v>
      </c>
    </row>
    <row r="46" spans="1:11" ht="18.75" customHeight="1">
      <c r="A46" s="50">
        <v>41</v>
      </c>
      <c r="B46" s="51" t="s">
        <v>60</v>
      </c>
      <c r="C46" s="9">
        <v>14</v>
      </c>
      <c r="D46" s="9">
        <v>5</v>
      </c>
      <c r="E46" s="9">
        <v>24</v>
      </c>
      <c r="F46" s="9">
        <v>10</v>
      </c>
      <c r="G46" s="9">
        <v>12</v>
      </c>
      <c r="H46" s="9">
        <v>2</v>
      </c>
      <c r="I46" s="9">
        <v>13</v>
      </c>
      <c r="J46" s="52">
        <v>5</v>
      </c>
      <c r="K46" s="10">
        <v>4</v>
      </c>
    </row>
    <row r="47" spans="1:11" ht="18.75" customHeight="1">
      <c r="A47" s="50">
        <v>42</v>
      </c>
      <c r="B47" s="51" t="s">
        <v>61</v>
      </c>
      <c r="C47" s="9">
        <v>14</v>
      </c>
      <c r="D47" s="9">
        <v>6</v>
      </c>
      <c r="E47" s="9">
        <v>26</v>
      </c>
      <c r="F47" s="9">
        <v>10</v>
      </c>
      <c r="G47" s="9">
        <v>13</v>
      </c>
      <c r="H47" s="9">
        <v>2</v>
      </c>
      <c r="I47" s="9">
        <v>16</v>
      </c>
      <c r="J47" s="52">
        <v>6</v>
      </c>
      <c r="K47" s="10">
        <v>5</v>
      </c>
    </row>
    <row r="48" spans="1:11" ht="18.75" customHeight="1">
      <c r="A48" s="50">
        <v>43</v>
      </c>
      <c r="B48" s="51" t="s">
        <v>62</v>
      </c>
      <c r="C48" s="9">
        <v>14</v>
      </c>
      <c r="D48" s="9">
        <v>6</v>
      </c>
      <c r="E48" s="9">
        <v>24</v>
      </c>
      <c r="F48" s="9">
        <v>6</v>
      </c>
      <c r="G48" s="9">
        <v>12</v>
      </c>
      <c r="H48" s="9">
        <v>2</v>
      </c>
      <c r="I48" s="9">
        <v>14</v>
      </c>
      <c r="J48" s="52">
        <v>6</v>
      </c>
      <c r="K48" s="10">
        <v>4</v>
      </c>
    </row>
    <row r="49" spans="1:11" ht="18.75" customHeight="1">
      <c r="A49" s="50">
        <v>44</v>
      </c>
      <c r="B49" s="51" t="s">
        <v>63</v>
      </c>
      <c r="C49" s="9">
        <v>14</v>
      </c>
      <c r="D49" s="9">
        <v>6</v>
      </c>
      <c r="E49" s="9">
        <v>26</v>
      </c>
      <c r="F49" s="9">
        <v>10</v>
      </c>
      <c r="G49" s="9">
        <v>12</v>
      </c>
      <c r="H49" s="9">
        <v>2</v>
      </c>
      <c r="I49" s="9">
        <v>16</v>
      </c>
      <c r="J49" s="52">
        <v>6</v>
      </c>
      <c r="K49" s="10">
        <v>5</v>
      </c>
    </row>
    <row r="50" spans="1:11" ht="18.75" customHeight="1">
      <c r="A50" s="50">
        <v>45</v>
      </c>
      <c r="B50" s="51" t="s">
        <v>64</v>
      </c>
      <c r="C50" s="9">
        <v>12</v>
      </c>
      <c r="D50" s="9">
        <v>4</v>
      </c>
      <c r="E50" s="9">
        <v>22</v>
      </c>
      <c r="F50" s="9">
        <v>8</v>
      </c>
      <c r="G50" s="9">
        <v>11</v>
      </c>
      <c r="H50" s="9">
        <v>2</v>
      </c>
      <c r="I50" s="9">
        <v>12</v>
      </c>
      <c r="J50" s="52">
        <v>6</v>
      </c>
      <c r="K50" s="10">
        <v>5</v>
      </c>
    </row>
    <row r="51" spans="1:11" ht="18.75" customHeight="1">
      <c r="A51" s="50">
        <v>46</v>
      </c>
      <c r="B51" s="51" t="s">
        <v>65</v>
      </c>
      <c r="C51" s="9">
        <v>14</v>
      </c>
      <c r="D51" s="9">
        <v>4</v>
      </c>
      <c r="E51" s="9">
        <v>25</v>
      </c>
      <c r="F51" s="9">
        <v>8</v>
      </c>
      <c r="G51" s="9">
        <v>13</v>
      </c>
      <c r="H51" s="9">
        <v>4</v>
      </c>
      <c r="I51" s="9">
        <v>15</v>
      </c>
      <c r="J51" s="52">
        <v>3</v>
      </c>
      <c r="K51" s="10">
        <v>4</v>
      </c>
    </row>
    <row r="52" spans="1:11" ht="18.75" customHeight="1">
      <c r="A52" s="50">
        <v>47</v>
      </c>
      <c r="B52" s="51" t="s">
        <v>66</v>
      </c>
      <c r="C52" s="9">
        <v>13</v>
      </c>
      <c r="D52" s="9">
        <v>3</v>
      </c>
      <c r="E52" s="9">
        <v>24</v>
      </c>
      <c r="F52" s="9">
        <v>8</v>
      </c>
      <c r="G52" s="9">
        <v>12</v>
      </c>
      <c r="H52" s="9">
        <v>6</v>
      </c>
      <c r="I52" s="9">
        <v>16</v>
      </c>
      <c r="J52" s="52">
        <v>3</v>
      </c>
      <c r="K52" s="10">
        <v>5</v>
      </c>
    </row>
    <row r="53" spans="1:11" ht="27" customHeight="1">
      <c r="A53" s="50">
        <v>48</v>
      </c>
      <c r="B53" s="51" t="s">
        <v>67</v>
      </c>
      <c r="C53" s="9">
        <v>14</v>
      </c>
      <c r="D53" s="9">
        <v>3</v>
      </c>
      <c r="E53" s="9">
        <v>25</v>
      </c>
      <c r="F53" s="9">
        <v>8</v>
      </c>
      <c r="G53" s="9">
        <v>13</v>
      </c>
      <c r="H53" s="9">
        <v>5</v>
      </c>
      <c r="I53" s="9">
        <v>14</v>
      </c>
      <c r="J53" s="52">
        <v>3</v>
      </c>
      <c r="K53" s="10">
        <v>5</v>
      </c>
    </row>
    <row r="54" spans="1:11" ht="18.75" customHeight="1">
      <c r="A54" s="50">
        <v>49</v>
      </c>
      <c r="B54" s="51" t="s">
        <v>68</v>
      </c>
      <c r="C54" s="9">
        <v>11</v>
      </c>
      <c r="D54" s="9">
        <v>4</v>
      </c>
      <c r="E54" s="9">
        <v>22</v>
      </c>
      <c r="F54" s="9">
        <v>8</v>
      </c>
      <c r="G54" s="9">
        <v>11</v>
      </c>
      <c r="H54" s="9">
        <v>6</v>
      </c>
      <c r="I54" s="9">
        <v>16</v>
      </c>
      <c r="J54" s="52">
        <v>3</v>
      </c>
      <c r="K54" s="10">
        <v>4</v>
      </c>
    </row>
    <row r="55" spans="1:11" ht="18.75" customHeight="1">
      <c r="A55" s="50">
        <v>50</v>
      </c>
      <c r="B55" s="51" t="s">
        <v>69</v>
      </c>
      <c r="C55" s="9">
        <v>14</v>
      </c>
      <c r="D55" s="9">
        <v>4</v>
      </c>
      <c r="E55" s="9">
        <v>24</v>
      </c>
      <c r="F55" s="9">
        <v>8</v>
      </c>
      <c r="G55" s="9">
        <v>12</v>
      </c>
      <c r="H55" s="9">
        <v>6</v>
      </c>
      <c r="I55" s="9">
        <v>16</v>
      </c>
      <c r="J55" s="52">
        <v>3</v>
      </c>
      <c r="K55" s="10">
        <v>5</v>
      </c>
    </row>
    <row r="56" spans="1:11" ht="18.75" customHeight="1">
      <c r="A56" s="50">
        <v>51</v>
      </c>
      <c r="B56" s="51" t="s">
        <v>70</v>
      </c>
      <c r="C56" s="9">
        <v>13</v>
      </c>
      <c r="D56" s="9">
        <v>5</v>
      </c>
      <c r="E56" s="9">
        <v>24</v>
      </c>
      <c r="F56" s="9">
        <v>8</v>
      </c>
      <c r="G56" s="9">
        <v>11</v>
      </c>
      <c r="H56" s="9">
        <v>6</v>
      </c>
      <c r="I56" s="9">
        <v>15</v>
      </c>
      <c r="J56" s="52">
        <v>3</v>
      </c>
      <c r="K56" s="10">
        <v>5</v>
      </c>
    </row>
    <row r="57" spans="1:11" ht="18.75" customHeight="1">
      <c r="A57" s="50">
        <v>52</v>
      </c>
      <c r="B57" s="51" t="s">
        <v>71</v>
      </c>
      <c r="C57" s="9">
        <v>14</v>
      </c>
      <c r="D57" s="9">
        <v>5</v>
      </c>
      <c r="E57" s="9">
        <v>24</v>
      </c>
      <c r="F57" s="9">
        <v>8</v>
      </c>
      <c r="G57" s="9">
        <v>13</v>
      </c>
      <c r="H57" s="9">
        <v>6</v>
      </c>
      <c r="I57" s="9">
        <v>16</v>
      </c>
      <c r="J57" s="52">
        <v>3</v>
      </c>
      <c r="K57" s="10">
        <v>5</v>
      </c>
    </row>
    <row r="58" spans="1:11" ht="18.75" customHeight="1">
      <c r="A58" s="50">
        <v>53</v>
      </c>
      <c r="B58" s="51" t="s">
        <v>72</v>
      </c>
      <c r="C58" s="9">
        <v>13</v>
      </c>
      <c r="D58" s="9">
        <v>5</v>
      </c>
      <c r="E58" s="9">
        <v>25</v>
      </c>
      <c r="F58" s="9">
        <v>8</v>
      </c>
      <c r="G58" s="9">
        <v>13</v>
      </c>
      <c r="H58" s="9">
        <v>4</v>
      </c>
      <c r="I58" s="9">
        <v>16</v>
      </c>
      <c r="J58" s="52">
        <v>3</v>
      </c>
      <c r="K58" s="10">
        <v>5</v>
      </c>
    </row>
    <row r="59" spans="1:11" ht="25.5" customHeight="1">
      <c r="A59" s="50">
        <v>54</v>
      </c>
      <c r="B59" s="54" t="s">
        <v>73</v>
      </c>
      <c r="C59" s="9">
        <v>14</v>
      </c>
      <c r="D59" s="9">
        <v>4</v>
      </c>
      <c r="E59" s="9">
        <v>25</v>
      </c>
      <c r="F59" s="9">
        <v>8</v>
      </c>
      <c r="G59" s="9">
        <v>12</v>
      </c>
      <c r="H59" s="9">
        <v>6</v>
      </c>
      <c r="I59" s="9">
        <v>16</v>
      </c>
      <c r="J59" s="52">
        <v>3</v>
      </c>
      <c r="K59" s="10">
        <v>4</v>
      </c>
    </row>
    <row r="60" spans="1:11" ht="18.75" customHeight="1">
      <c r="A60" s="50">
        <v>55</v>
      </c>
      <c r="B60" s="51" t="s">
        <v>74</v>
      </c>
      <c r="C60" s="9">
        <v>12</v>
      </c>
      <c r="D60" s="9">
        <v>5</v>
      </c>
      <c r="E60" s="9">
        <v>23</v>
      </c>
      <c r="F60" s="9">
        <v>8</v>
      </c>
      <c r="G60" s="9">
        <v>13</v>
      </c>
      <c r="H60" s="9">
        <v>4</v>
      </c>
      <c r="I60" s="9">
        <v>13</v>
      </c>
      <c r="J60" s="52">
        <v>2</v>
      </c>
      <c r="K60" s="10">
        <v>5</v>
      </c>
    </row>
    <row r="61" spans="1:11" ht="18.75" customHeight="1">
      <c r="A61" s="50">
        <v>56</v>
      </c>
      <c r="B61" s="51" t="s">
        <v>75</v>
      </c>
      <c r="C61" s="9">
        <v>14</v>
      </c>
      <c r="D61" s="9">
        <v>4</v>
      </c>
      <c r="E61" s="9">
        <v>24</v>
      </c>
      <c r="F61" s="9">
        <v>8</v>
      </c>
      <c r="G61" s="9">
        <v>12</v>
      </c>
      <c r="H61" s="9">
        <v>5</v>
      </c>
      <c r="I61" s="9">
        <v>16</v>
      </c>
      <c r="J61" s="52">
        <v>3</v>
      </c>
      <c r="K61" s="10">
        <v>5</v>
      </c>
    </row>
    <row r="62" spans="1:11" ht="18.75" customHeight="1">
      <c r="A62" s="50">
        <v>57</v>
      </c>
      <c r="B62" s="51" t="s">
        <v>76</v>
      </c>
      <c r="C62" s="9">
        <v>11</v>
      </c>
      <c r="D62" s="9">
        <v>5</v>
      </c>
      <c r="E62" s="9">
        <v>21</v>
      </c>
      <c r="F62" s="9">
        <v>8</v>
      </c>
      <c r="G62" s="9">
        <v>11</v>
      </c>
      <c r="H62" s="9">
        <v>5</v>
      </c>
      <c r="I62" s="9">
        <v>13</v>
      </c>
      <c r="J62" s="52">
        <v>2</v>
      </c>
      <c r="K62" s="10">
        <v>5</v>
      </c>
    </row>
    <row r="63" spans="1:11" ht="30" customHeight="1">
      <c r="A63" s="50">
        <v>58</v>
      </c>
      <c r="B63" s="51" t="s">
        <v>77</v>
      </c>
      <c r="C63" s="9">
        <v>13</v>
      </c>
      <c r="D63" s="9">
        <v>4</v>
      </c>
      <c r="E63" s="9">
        <v>23</v>
      </c>
      <c r="F63" s="9">
        <v>8</v>
      </c>
      <c r="G63" s="9">
        <v>12</v>
      </c>
      <c r="H63" s="9">
        <v>5</v>
      </c>
      <c r="I63" s="9">
        <v>16</v>
      </c>
      <c r="J63" s="52">
        <v>3</v>
      </c>
      <c r="K63" s="10">
        <v>5</v>
      </c>
    </row>
    <row r="64" spans="1:11" ht="18.75" customHeight="1">
      <c r="A64" s="50">
        <v>59</v>
      </c>
      <c r="B64" s="51" t="s">
        <v>78</v>
      </c>
      <c r="C64" s="9">
        <v>11</v>
      </c>
      <c r="D64" s="9">
        <v>5</v>
      </c>
      <c r="E64" s="9">
        <v>25</v>
      </c>
      <c r="F64" s="9">
        <v>8</v>
      </c>
      <c r="G64" s="9">
        <v>12</v>
      </c>
      <c r="H64" s="9">
        <v>4</v>
      </c>
      <c r="I64" s="9">
        <v>15</v>
      </c>
      <c r="J64" s="52">
        <v>1</v>
      </c>
      <c r="K64" s="10">
        <v>5</v>
      </c>
    </row>
  </sheetData>
  <mergeCells count="8">
    <mergeCell ref="A1:K1"/>
    <mergeCell ref="A2:K2"/>
    <mergeCell ref="A3:A4"/>
    <mergeCell ref="B3:B4"/>
    <mergeCell ref="C3:D3"/>
    <mergeCell ref="E3:F3"/>
    <mergeCell ref="G3:H3"/>
    <mergeCell ref="I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79F54-3449-4F53-A33E-32133F420DBD}">
  <dimension ref="A1:K64"/>
  <sheetViews>
    <sheetView topLeftCell="A14" workbookViewId="0">
      <selection activeCell="K6" sqref="K6:K64"/>
    </sheetView>
  </sheetViews>
  <sheetFormatPr defaultRowHeight="15"/>
  <cols>
    <col min="1" max="1" width="3.85546875" customWidth="1"/>
    <col min="2" max="2" width="26.42578125" customWidth="1"/>
    <col min="3" max="3" width="16.140625" style="9" customWidth="1"/>
    <col min="4" max="4" width="16.5703125" style="9" customWidth="1"/>
    <col min="5" max="5" width="16.140625" style="9" customWidth="1"/>
    <col min="6" max="6" width="16.85546875" style="9" customWidth="1"/>
    <col min="7" max="7" width="16.28515625" style="9" customWidth="1"/>
    <col min="8" max="8" width="14.42578125" style="9" customWidth="1"/>
    <col min="9" max="9" width="16.28515625" style="9" customWidth="1"/>
    <col min="10" max="10" width="13.7109375" style="52" customWidth="1"/>
    <col min="11" max="11" width="16.28515625" style="10" customWidth="1"/>
  </cols>
  <sheetData>
    <row r="1" spans="1:11" ht="26.25" customHeight="1">
      <c r="A1" s="95" t="s">
        <v>147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1" ht="21" customHeight="1">
      <c r="A2" s="98" t="s">
        <v>148</v>
      </c>
      <c r="B2" s="99"/>
      <c r="C2" s="99"/>
      <c r="D2" s="99"/>
      <c r="E2" s="99"/>
      <c r="F2" s="99"/>
      <c r="G2" s="99"/>
      <c r="H2" s="99"/>
      <c r="I2" s="99"/>
      <c r="J2" s="99"/>
      <c r="K2" s="100"/>
    </row>
    <row r="3" spans="1:11" ht="24" customHeight="1">
      <c r="A3" s="80" t="s">
        <v>2</v>
      </c>
      <c r="B3" s="81" t="s">
        <v>3</v>
      </c>
      <c r="C3" s="82" t="s">
        <v>4</v>
      </c>
      <c r="D3" s="82"/>
      <c r="E3" s="82" t="s">
        <v>5</v>
      </c>
      <c r="F3" s="82"/>
      <c r="G3" s="82" t="s">
        <v>6</v>
      </c>
      <c r="H3" s="82"/>
      <c r="I3" s="83" t="s">
        <v>7</v>
      </c>
      <c r="J3" s="83"/>
      <c r="K3" s="40" t="s">
        <v>8</v>
      </c>
    </row>
    <row r="4" spans="1:11" ht="60" customHeight="1">
      <c r="A4" s="80"/>
      <c r="B4" s="81"/>
      <c r="C4" s="41" t="s">
        <v>149</v>
      </c>
      <c r="D4" s="41" t="s">
        <v>150</v>
      </c>
      <c r="E4" s="41" t="s">
        <v>151</v>
      </c>
      <c r="F4" s="41" t="s">
        <v>152</v>
      </c>
      <c r="G4" s="41" t="s">
        <v>153</v>
      </c>
      <c r="H4" s="60" t="s">
        <v>154</v>
      </c>
      <c r="I4" s="41" t="s">
        <v>155</v>
      </c>
      <c r="J4" s="61" t="s">
        <v>156</v>
      </c>
      <c r="K4" s="43" t="s">
        <v>157</v>
      </c>
    </row>
    <row r="5" spans="1:11" ht="30.75" customHeight="1">
      <c r="A5" s="44"/>
      <c r="B5" s="45"/>
      <c r="C5" s="46" t="s">
        <v>17</v>
      </c>
      <c r="D5" s="46" t="s">
        <v>17</v>
      </c>
      <c r="E5" s="47" t="s">
        <v>19</v>
      </c>
      <c r="F5" s="46" t="s">
        <v>17</v>
      </c>
      <c r="G5" s="47" t="s">
        <v>17</v>
      </c>
      <c r="H5" s="47" t="s">
        <v>17</v>
      </c>
      <c r="I5" s="47" t="s">
        <v>17</v>
      </c>
      <c r="J5" s="48" t="s">
        <v>17</v>
      </c>
      <c r="K5" s="49" t="s">
        <v>17</v>
      </c>
    </row>
    <row r="6" spans="1:11" ht="18.75" customHeight="1">
      <c r="A6" s="50">
        <v>1</v>
      </c>
      <c r="B6" s="51" t="s">
        <v>20</v>
      </c>
      <c r="C6" s="9">
        <v>8</v>
      </c>
      <c r="D6" s="9">
        <v>5</v>
      </c>
      <c r="E6" s="9">
        <v>23</v>
      </c>
      <c r="F6" s="9">
        <v>6</v>
      </c>
      <c r="G6" s="9">
        <v>22</v>
      </c>
      <c r="H6" s="9">
        <v>0</v>
      </c>
      <c r="I6" s="9">
        <v>15</v>
      </c>
      <c r="J6" s="52">
        <v>1</v>
      </c>
      <c r="K6" s="10">
        <v>7</v>
      </c>
    </row>
    <row r="7" spans="1:11" ht="18.75" customHeight="1">
      <c r="A7" s="50">
        <v>2</v>
      </c>
      <c r="B7" s="51" t="s">
        <v>21</v>
      </c>
      <c r="C7" s="9">
        <v>13</v>
      </c>
      <c r="D7" s="9">
        <v>6</v>
      </c>
      <c r="E7" s="9">
        <v>29</v>
      </c>
      <c r="F7" s="9">
        <v>10</v>
      </c>
      <c r="G7" s="9">
        <v>24</v>
      </c>
      <c r="H7" s="9">
        <v>0</v>
      </c>
      <c r="I7" s="9">
        <v>14</v>
      </c>
      <c r="J7" s="52">
        <v>3</v>
      </c>
      <c r="K7" s="10">
        <v>8</v>
      </c>
    </row>
    <row r="8" spans="1:11" ht="18.75" customHeight="1">
      <c r="A8" s="50">
        <v>3</v>
      </c>
      <c r="B8" s="51" t="s">
        <v>22</v>
      </c>
      <c r="C8" s="9">
        <v>13</v>
      </c>
      <c r="D8" s="9">
        <v>5</v>
      </c>
      <c r="E8" s="9">
        <v>27</v>
      </c>
      <c r="F8" s="9">
        <v>10</v>
      </c>
      <c r="G8" s="9">
        <v>22</v>
      </c>
      <c r="H8" s="9">
        <v>2</v>
      </c>
      <c r="I8" s="9">
        <v>15</v>
      </c>
      <c r="J8" s="52">
        <v>2</v>
      </c>
      <c r="K8" s="10">
        <v>8</v>
      </c>
    </row>
    <row r="9" spans="1:11" ht="18.75" customHeight="1">
      <c r="A9" s="50">
        <v>4</v>
      </c>
      <c r="B9" s="51" t="s">
        <v>23</v>
      </c>
      <c r="C9" s="9">
        <v>13</v>
      </c>
      <c r="D9" s="9">
        <v>6</v>
      </c>
      <c r="E9" s="9">
        <v>29</v>
      </c>
      <c r="F9" s="9">
        <v>10</v>
      </c>
      <c r="G9" s="9">
        <v>25</v>
      </c>
      <c r="H9" s="9">
        <v>0</v>
      </c>
      <c r="I9" s="9">
        <v>16</v>
      </c>
      <c r="J9" s="52">
        <v>3</v>
      </c>
      <c r="K9" s="10">
        <v>8</v>
      </c>
    </row>
    <row r="10" spans="1:11" ht="18.75" customHeight="1">
      <c r="A10" s="50">
        <v>5</v>
      </c>
      <c r="B10" s="51" t="s">
        <v>24</v>
      </c>
      <c r="C10" s="9">
        <v>15</v>
      </c>
      <c r="D10" s="9">
        <v>6</v>
      </c>
      <c r="E10" s="9">
        <v>28</v>
      </c>
      <c r="F10" s="9">
        <v>8</v>
      </c>
      <c r="G10" s="9">
        <v>27</v>
      </c>
      <c r="H10" s="9">
        <v>1</v>
      </c>
      <c r="I10" s="9">
        <v>16</v>
      </c>
      <c r="J10" s="52">
        <v>3</v>
      </c>
      <c r="K10" s="10">
        <v>8</v>
      </c>
    </row>
    <row r="11" spans="1:11" ht="18.75" customHeight="1">
      <c r="A11" s="50">
        <v>6</v>
      </c>
      <c r="B11" s="51" t="s">
        <v>25</v>
      </c>
      <c r="C11" s="9">
        <v>14</v>
      </c>
      <c r="D11" s="9">
        <v>6</v>
      </c>
      <c r="E11" s="9">
        <v>29</v>
      </c>
      <c r="F11" s="9">
        <v>10</v>
      </c>
      <c r="G11" s="9">
        <v>26</v>
      </c>
      <c r="H11" s="9">
        <v>2</v>
      </c>
      <c r="I11" s="9">
        <v>18</v>
      </c>
      <c r="J11" s="52">
        <v>1</v>
      </c>
      <c r="K11" s="10">
        <v>8</v>
      </c>
    </row>
    <row r="12" spans="1:11" ht="18.75" customHeight="1">
      <c r="A12" s="50">
        <v>7</v>
      </c>
      <c r="B12" s="51" t="s">
        <v>26</v>
      </c>
      <c r="C12" s="9">
        <v>11</v>
      </c>
      <c r="D12" s="9">
        <v>5</v>
      </c>
      <c r="E12" s="9">
        <v>24</v>
      </c>
      <c r="F12" s="9">
        <v>10</v>
      </c>
      <c r="G12" s="9">
        <v>23</v>
      </c>
      <c r="H12" s="9">
        <v>1</v>
      </c>
      <c r="I12" s="9">
        <v>17</v>
      </c>
      <c r="J12" s="52">
        <v>3</v>
      </c>
      <c r="K12" s="10">
        <v>8</v>
      </c>
    </row>
    <row r="13" spans="1:11" ht="18.75" customHeight="1">
      <c r="A13" s="50">
        <v>8</v>
      </c>
      <c r="B13" s="51" t="s">
        <v>27</v>
      </c>
      <c r="C13" s="9">
        <v>15</v>
      </c>
      <c r="D13" s="9">
        <v>6</v>
      </c>
      <c r="E13" s="9">
        <v>31</v>
      </c>
      <c r="F13" s="9">
        <v>10</v>
      </c>
      <c r="G13" s="9">
        <v>28</v>
      </c>
      <c r="H13" s="9">
        <v>2</v>
      </c>
      <c r="I13" s="9">
        <v>18</v>
      </c>
      <c r="J13" s="52">
        <v>3</v>
      </c>
      <c r="K13" s="10">
        <v>8</v>
      </c>
    </row>
    <row r="14" spans="1:11" ht="18.75" customHeight="1">
      <c r="A14" s="50">
        <v>9</v>
      </c>
      <c r="B14" s="51" t="s">
        <v>28</v>
      </c>
      <c r="C14" s="9">
        <v>12</v>
      </c>
      <c r="D14" s="9">
        <v>6</v>
      </c>
      <c r="E14" s="9">
        <v>22</v>
      </c>
      <c r="F14" s="9">
        <v>6</v>
      </c>
      <c r="G14" s="9">
        <v>14</v>
      </c>
      <c r="H14" s="9">
        <v>2</v>
      </c>
      <c r="I14" s="9">
        <v>16</v>
      </c>
      <c r="J14" s="52">
        <v>3</v>
      </c>
      <c r="K14" s="10">
        <v>6</v>
      </c>
    </row>
    <row r="15" spans="1:11" ht="18.75" customHeight="1">
      <c r="A15" s="50">
        <v>10</v>
      </c>
      <c r="B15" s="51" t="s">
        <v>29</v>
      </c>
      <c r="C15" s="9">
        <v>12</v>
      </c>
      <c r="D15" s="9">
        <v>5</v>
      </c>
      <c r="E15" s="9">
        <v>23</v>
      </c>
      <c r="F15" s="9">
        <v>8</v>
      </c>
      <c r="G15" s="9">
        <v>22</v>
      </c>
      <c r="H15" s="9">
        <v>2</v>
      </c>
      <c r="I15" s="9">
        <v>14</v>
      </c>
      <c r="J15" s="52">
        <v>1</v>
      </c>
      <c r="K15" s="10">
        <v>8</v>
      </c>
    </row>
    <row r="16" spans="1:11" ht="18.75" customHeight="1">
      <c r="A16" s="50">
        <v>11</v>
      </c>
      <c r="B16" s="51" t="s">
        <v>30</v>
      </c>
      <c r="C16" s="9">
        <v>15</v>
      </c>
      <c r="D16" s="9">
        <v>6</v>
      </c>
      <c r="E16" s="9">
        <v>31</v>
      </c>
      <c r="F16" s="9">
        <v>10</v>
      </c>
      <c r="G16" s="9">
        <v>28</v>
      </c>
      <c r="H16" s="9">
        <v>2</v>
      </c>
      <c r="I16" s="9">
        <v>18</v>
      </c>
      <c r="J16" s="52">
        <v>3</v>
      </c>
      <c r="K16" s="10">
        <v>8</v>
      </c>
    </row>
    <row r="17" spans="1:11" ht="18.75" customHeight="1">
      <c r="A17" s="50">
        <v>12</v>
      </c>
      <c r="B17" s="51" t="s">
        <v>31</v>
      </c>
      <c r="C17" s="9">
        <v>14</v>
      </c>
      <c r="D17" s="9">
        <v>6</v>
      </c>
      <c r="E17" s="9">
        <v>29</v>
      </c>
      <c r="F17" s="9">
        <v>10</v>
      </c>
      <c r="G17" s="9">
        <v>28</v>
      </c>
      <c r="H17" s="9">
        <v>1</v>
      </c>
      <c r="I17" s="9">
        <v>16</v>
      </c>
      <c r="J17" s="52">
        <v>3</v>
      </c>
      <c r="K17" s="10">
        <v>8</v>
      </c>
    </row>
    <row r="18" spans="1:11" ht="18.75" customHeight="1">
      <c r="A18" s="50">
        <v>13</v>
      </c>
      <c r="B18" s="51" t="s">
        <v>32</v>
      </c>
      <c r="C18" s="9">
        <v>10</v>
      </c>
      <c r="D18" s="9">
        <v>5</v>
      </c>
      <c r="E18" s="9">
        <v>28</v>
      </c>
      <c r="F18" s="9">
        <v>8</v>
      </c>
      <c r="G18" s="9">
        <v>23</v>
      </c>
      <c r="H18" s="9">
        <v>1</v>
      </c>
      <c r="I18" s="9">
        <v>13</v>
      </c>
      <c r="J18" s="52">
        <v>3</v>
      </c>
      <c r="K18" s="10">
        <v>8</v>
      </c>
    </row>
    <row r="19" spans="1:11" ht="18.75" customHeight="1">
      <c r="A19" s="50">
        <v>14</v>
      </c>
      <c r="B19" s="51" t="s">
        <v>33</v>
      </c>
      <c r="C19" s="9">
        <v>13</v>
      </c>
      <c r="D19" s="9">
        <v>6</v>
      </c>
      <c r="E19" s="9">
        <v>21</v>
      </c>
      <c r="F19" s="9">
        <v>2</v>
      </c>
      <c r="G19" s="9">
        <v>25</v>
      </c>
      <c r="H19" s="9">
        <v>1</v>
      </c>
      <c r="I19" s="9">
        <v>13</v>
      </c>
      <c r="J19" s="52">
        <v>3</v>
      </c>
      <c r="K19" s="10">
        <v>5</v>
      </c>
    </row>
    <row r="20" spans="1:11" ht="18.75" customHeight="1">
      <c r="A20" s="50">
        <v>15</v>
      </c>
      <c r="B20" s="51" t="s">
        <v>34</v>
      </c>
      <c r="C20" s="9">
        <v>15</v>
      </c>
      <c r="D20" s="9">
        <v>2</v>
      </c>
      <c r="E20" s="9">
        <v>25</v>
      </c>
      <c r="F20" s="9">
        <v>10</v>
      </c>
      <c r="G20" s="9">
        <v>24</v>
      </c>
      <c r="H20" s="9">
        <v>2</v>
      </c>
      <c r="I20" s="9">
        <v>14</v>
      </c>
      <c r="J20" s="52">
        <v>3</v>
      </c>
      <c r="K20" s="10">
        <v>7</v>
      </c>
    </row>
    <row r="21" spans="1:11" ht="18.75" customHeight="1">
      <c r="A21" s="50">
        <v>16</v>
      </c>
      <c r="B21" s="51" t="s">
        <v>35</v>
      </c>
      <c r="C21" s="9">
        <v>13</v>
      </c>
      <c r="D21" s="9">
        <v>3</v>
      </c>
      <c r="E21" s="9">
        <v>24</v>
      </c>
      <c r="F21" s="9">
        <v>4</v>
      </c>
      <c r="G21" s="9">
        <v>25</v>
      </c>
      <c r="H21" s="9">
        <v>5</v>
      </c>
      <c r="I21" s="9">
        <v>12</v>
      </c>
      <c r="J21" s="52">
        <v>4</v>
      </c>
      <c r="K21" s="10">
        <v>7</v>
      </c>
    </row>
    <row r="22" spans="1:11" ht="18.75" customHeight="1">
      <c r="A22" s="50">
        <v>17</v>
      </c>
      <c r="B22" s="51" t="s">
        <v>36</v>
      </c>
      <c r="C22" s="9">
        <v>15</v>
      </c>
      <c r="D22" s="9">
        <v>4</v>
      </c>
      <c r="E22" s="9">
        <v>24</v>
      </c>
      <c r="F22" s="9">
        <v>6</v>
      </c>
      <c r="G22" s="9">
        <v>26</v>
      </c>
      <c r="H22" s="9">
        <v>6</v>
      </c>
      <c r="I22" s="9">
        <v>16</v>
      </c>
      <c r="J22" s="52">
        <v>4</v>
      </c>
      <c r="K22" s="10">
        <v>7</v>
      </c>
    </row>
    <row r="23" spans="1:11" ht="18.75" customHeight="1">
      <c r="A23" s="50">
        <v>18</v>
      </c>
      <c r="B23" s="51" t="s">
        <v>37</v>
      </c>
      <c r="C23" s="9">
        <v>14</v>
      </c>
      <c r="D23" s="9">
        <v>4</v>
      </c>
      <c r="E23" s="9">
        <v>28</v>
      </c>
      <c r="F23" s="9">
        <v>6</v>
      </c>
      <c r="G23" s="9">
        <v>25</v>
      </c>
      <c r="H23" s="9">
        <v>5</v>
      </c>
      <c r="I23" s="9">
        <v>16</v>
      </c>
      <c r="J23" s="52">
        <v>4</v>
      </c>
      <c r="K23" s="10">
        <v>8</v>
      </c>
    </row>
    <row r="24" spans="1:11" ht="18.75" customHeight="1">
      <c r="A24" s="50">
        <v>19</v>
      </c>
      <c r="B24" s="51" t="s">
        <v>38</v>
      </c>
      <c r="C24" s="9">
        <v>15</v>
      </c>
      <c r="D24" s="9">
        <v>4</v>
      </c>
      <c r="E24" s="9">
        <v>31</v>
      </c>
      <c r="F24" s="9">
        <v>6</v>
      </c>
      <c r="G24" s="9">
        <v>24</v>
      </c>
      <c r="H24" s="9">
        <v>5</v>
      </c>
      <c r="I24" s="9">
        <v>18</v>
      </c>
      <c r="J24" s="52">
        <v>4</v>
      </c>
      <c r="K24" s="10">
        <v>7</v>
      </c>
    </row>
    <row r="25" spans="1:11" ht="18.75" customHeight="1">
      <c r="A25" s="50">
        <v>20</v>
      </c>
      <c r="B25" s="51" t="s">
        <v>39</v>
      </c>
      <c r="C25" s="9">
        <v>12</v>
      </c>
      <c r="D25" s="9">
        <v>3</v>
      </c>
      <c r="E25" s="9">
        <v>26</v>
      </c>
      <c r="F25" s="9">
        <v>4</v>
      </c>
      <c r="G25" s="9">
        <v>25</v>
      </c>
      <c r="H25" s="9">
        <v>4</v>
      </c>
      <c r="I25" s="9">
        <v>17</v>
      </c>
      <c r="J25" s="52">
        <v>4</v>
      </c>
      <c r="K25" s="10">
        <v>8</v>
      </c>
    </row>
    <row r="26" spans="1:11" ht="18.75" customHeight="1">
      <c r="A26" s="50">
        <v>21</v>
      </c>
      <c r="B26" s="51" t="s">
        <v>40</v>
      </c>
      <c r="C26" s="9">
        <v>15</v>
      </c>
      <c r="D26" s="9">
        <v>4</v>
      </c>
      <c r="E26" s="9">
        <v>31</v>
      </c>
      <c r="F26" s="9">
        <v>6</v>
      </c>
      <c r="G26" s="9">
        <v>28</v>
      </c>
      <c r="H26" s="9">
        <v>3</v>
      </c>
      <c r="I26" s="9">
        <v>18</v>
      </c>
      <c r="J26" s="52">
        <v>4</v>
      </c>
      <c r="K26" s="10">
        <v>8</v>
      </c>
    </row>
    <row r="27" spans="1:11" ht="18.75" customHeight="1">
      <c r="A27" s="50">
        <v>22</v>
      </c>
      <c r="B27" s="51" t="s">
        <v>41</v>
      </c>
      <c r="C27" s="9">
        <v>15</v>
      </c>
      <c r="D27" s="9">
        <v>4</v>
      </c>
      <c r="E27" s="9">
        <v>27</v>
      </c>
      <c r="F27" s="9">
        <v>6</v>
      </c>
      <c r="G27" s="9">
        <v>25</v>
      </c>
      <c r="H27" s="9">
        <v>6</v>
      </c>
      <c r="I27" s="9">
        <v>16</v>
      </c>
      <c r="J27" s="52">
        <v>4</v>
      </c>
      <c r="K27" s="10">
        <v>8</v>
      </c>
    </row>
    <row r="28" spans="1:11" ht="18.75" customHeight="1">
      <c r="A28" s="50">
        <v>23</v>
      </c>
      <c r="B28" s="51" t="s">
        <v>42</v>
      </c>
      <c r="C28" s="9">
        <v>14</v>
      </c>
      <c r="D28" s="9">
        <v>3</v>
      </c>
      <c r="E28" s="9">
        <v>30</v>
      </c>
      <c r="F28" s="9">
        <v>6</v>
      </c>
      <c r="G28" s="9">
        <v>24</v>
      </c>
      <c r="H28" s="9">
        <v>6</v>
      </c>
      <c r="I28" s="9">
        <v>16</v>
      </c>
      <c r="J28" s="52">
        <v>4</v>
      </c>
      <c r="K28" s="10">
        <v>7</v>
      </c>
    </row>
    <row r="29" spans="1:11" ht="18.75" customHeight="1">
      <c r="A29" s="50">
        <v>24</v>
      </c>
      <c r="B29" s="51" t="s">
        <v>43</v>
      </c>
      <c r="C29" s="9">
        <v>15</v>
      </c>
      <c r="D29" s="9">
        <v>4</v>
      </c>
      <c r="E29" s="9">
        <v>28</v>
      </c>
      <c r="F29" s="9">
        <v>6</v>
      </c>
      <c r="G29" s="9">
        <v>26</v>
      </c>
      <c r="H29" s="9">
        <v>5</v>
      </c>
      <c r="I29" s="9">
        <v>16</v>
      </c>
      <c r="J29" s="52">
        <v>4</v>
      </c>
      <c r="K29" s="10">
        <v>8</v>
      </c>
    </row>
    <row r="30" spans="1:11" ht="18.75" customHeight="1">
      <c r="A30" s="50">
        <v>25</v>
      </c>
      <c r="B30" s="51" t="s">
        <v>44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52">
        <v>0</v>
      </c>
      <c r="K30" s="10">
        <v>0</v>
      </c>
    </row>
    <row r="31" spans="1:11" ht="18.75" customHeight="1">
      <c r="A31" s="50">
        <v>26</v>
      </c>
      <c r="B31" s="51" t="s">
        <v>45</v>
      </c>
      <c r="C31" s="9">
        <v>14</v>
      </c>
      <c r="D31" s="9">
        <v>4</v>
      </c>
      <c r="E31" s="9">
        <v>29</v>
      </c>
      <c r="F31" s="9">
        <v>4</v>
      </c>
      <c r="G31" s="9">
        <v>24</v>
      </c>
      <c r="H31" s="9">
        <v>4</v>
      </c>
      <c r="I31" s="9">
        <v>18</v>
      </c>
      <c r="J31" s="52">
        <v>4</v>
      </c>
      <c r="K31" s="10">
        <v>8</v>
      </c>
    </row>
    <row r="32" spans="1:11" ht="18.75" customHeight="1">
      <c r="A32" s="50">
        <v>27</v>
      </c>
      <c r="B32" s="51" t="s">
        <v>46</v>
      </c>
      <c r="C32" s="9">
        <v>13</v>
      </c>
      <c r="D32" s="9">
        <v>4</v>
      </c>
      <c r="E32" s="9">
        <v>24</v>
      </c>
      <c r="F32" s="9">
        <v>2</v>
      </c>
      <c r="G32" s="9">
        <v>20</v>
      </c>
      <c r="H32" s="9">
        <v>5</v>
      </c>
      <c r="I32" s="9">
        <v>13</v>
      </c>
      <c r="J32" s="52">
        <v>4</v>
      </c>
      <c r="K32" s="10">
        <v>8</v>
      </c>
    </row>
    <row r="33" spans="1:11" ht="18.75" customHeight="1">
      <c r="A33" s="50">
        <v>28</v>
      </c>
      <c r="B33" s="51" t="s">
        <v>47</v>
      </c>
      <c r="C33" s="9">
        <v>13</v>
      </c>
      <c r="D33" s="9">
        <v>3</v>
      </c>
      <c r="E33" s="9">
        <v>24</v>
      </c>
      <c r="F33" s="9">
        <v>4</v>
      </c>
      <c r="G33" s="9">
        <v>24</v>
      </c>
      <c r="H33" s="9">
        <v>3</v>
      </c>
      <c r="I33" s="9">
        <v>11</v>
      </c>
      <c r="J33" s="52">
        <v>4</v>
      </c>
      <c r="K33" s="10">
        <v>7</v>
      </c>
    </row>
    <row r="34" spans="1:11" ht="18.75" customHeight="1">
      <c r="A34" s="50">
        <v>29</v>
      </c>
      <c r="B34" s="51" t="s">
        <v>48</v>
      </c>
      <c r="C34" s="9">
        <v>11</v>
      </c>
      <c r="D34" s="53">
        <v>4</v>
      </c>
      <c r="E34" s="9">
        <v>25</v>
      </c>
      <c r="F34" s="9">
        <v>6</v>
      </c>
      <c r="G34" s="9">
        <v>20</v>
      </c>
      <c r="H34" s="9">
        <v>6</v>
      </c>
      <c r="I34" s="9">
        <v>14</v>
      </c>
      <c r="J34" s="52">
        <v>0</v>
      </c>
      <c r="K34" s="10">
        <v>6</v>
      </c>
    </row>
    <row r="35" spans="1:11" ht="18.75" customHeight="1">
      <c r="A35" s="50">
        <v>30</v>
      </c>
      <c r="B35" s="51" t="s">
        <v>49</v>
      </c>
      <c r="C35" s="9">
        <v>15</v>
      </c>
      <c r="D35" s="53">
        <v>4</v>
      </c>
      <c r="E35" s="9">
        <v>30</v>
      </c>
      <c r="F35" s="9">
        <v>6</v>
      </c>
      <c r="G35" s="9">
        <v>25</v>
      </c>
      <c r="H35" s="9">
        <v>6</v>
      </c>
      <c r="I35" s="9">
        <v>15</v>
      </c>
      <c r="J35" s="52">
        <v>4</v>
      </c>
      <c r="K35" s="10">
        <v>8</v>
      </c>
    </row>
    <row r="36" spans="1:11" ht="18.75" customHeight="1">
      <c r="A36" s="50">
        <v>31</v>
      </c>
      <c r="B36" s="51" t="s">
        <v>50</v>
      </c>
      <c r="C36" s="9">
        <v>10</v>
      </c>
      <c r="D36" s="9">
        <v>2</v>
      </c>
      <c r="E36" s="9">
        <v>23</v>
      </c>
      <c r="F36" s="9">
        <v>2</v>
      </c>
      <c r="G36" s="9">
        <v>23</v>
      </c>
      <c r="H36" s="9">
        <v>0</v>
      </c>
      <c r="I36" s="9">
        <v>12</v>
      </c>
      <c r="J36" s="52">
        <v>5</v>
      </c>
      <c r="K36" s="10">
        <v>6</v>
      </c>
    </row>
    <row r="37" spans="1:11" ht="18.75" customHeight="1">
      <c r="A37" s="50">
        <v>32</v>
      </c>
      <c r="B37" s="51" t="s">
        <v>51</v>
      </c>
      <c r="C37" s="9">
        <v>11</v>
      </c>
      <c r="D37" s="9">
        <v>2</v>
      </c>
      <c r="E37" s="9">
        <v>25</v>
      </c>
      <c r="F37" s="9">
        <v>2</v>
      </c>
      <c r="G37" s="9">
        <v>21</v>
      </c>
      <c r="H37" s="9">
        <v>4</v>
      </c>
      <c r="I37" s="9">
        <v>13</v>
      </c>
      <c r="J37" s="52">
        <v>5</v>
      </c>
      <c r="K37" s="10">
        <v>8</v>
      </c>
    </row>
    <row r="38" spans="1:11" ht="18.75" customHeight="1">
      <c r="A38" s="50">
        <v>33</v>
      </c>
      <c r="B38" s="51" t="s">
        <v>52</v>
      </c>
      <c r="C38" s="9">
        <v>14</v>
      </c>
      <c r="D38" s="9">
        <v>3</v>
      </c>
      <c r="E38" s="9">
        <v>28</v>
      </c>
      <c r="F38" s="9">
        <v>2</v>
      </c>
      <c r="G38" s="9">
        <v>26</v>
      </c>
      <c r="H38" s="9">
        <v>4</v>
      </c>
      <c r="I38" s="9">
        <v>11</v>
      </c>
      <c r="J38" s="52">
        <v>5</v>
      </c>
      <c r="K38" s="10">
        <v>7</v>
      </c>
    </row>
    <row r="39" spans="1:11" ht="18.75" customHeight="1">
      <c r="A39" s="50">
        <v>34</v>
      </c>
      <c r="B39" s="51" t="s">
        <v>53</v>
      </c>
      <c r="C39" s="9">
        <v>13</v>
      </c>
      <c r="D39" s="9">
        <v>3</v>
      </c>
      <c r="E39" s="9">
        <v>28</v>
      </c>
      <c r="F39" s="9">
        <v>2</v>
      </c>
      <c r="G39" s="9">
        <v>24</v>
      </c>
      <c r="H39" s="9">
        <v>5</v>
      </c>
      <c r="I39" s="9">
        <v>14</v>
      </c>
      <c r="J39" s="52">
        <v>4</v>
      </c>
      <c r="K39" s="10">
        <v>7</v>
      </c>
    </row>
    <row r="40" spans="1:11" ht="18.75" customHeight="1">
      <c r="A40" s="50">
        <v>35</v>
      </c>
      <c r="B40" s="51" t="s">
        <v>54</v>
      </c>
      <c r="C40" s="9">
        <v>15</v>
      </c>
      <c r="D40" s="9">
        <v>3</v>
      </c>
      <c r="E40" s="9">
        <v>31</v>
      </c>
      <c r="F40" s="9">
        <v>2</v>
      </c>
      <c r="G40" s="9">
        <v>28</v>
      </c>
      <c r="H40" s="9">
        <v>5</v>
      </c>
      <c r="I40" s="9">
        <v>18</v>
      </c>
      <c r="J40" s="52">
        <v>6</v>
      </c>
      <c r="K40" s="10">
        <v>8</v>
      </c>
    </row>
    <row r="41" spans="1:11" ht="18.75" customHeight="1">
      <c r="A41" s="50">
        <v>36</v>
      </c>
      <c r="B41" s="51" t="s">
        <v>55</v>
      </c>
      <c r="C41" s="9">
        <v>13</v>
      </c>
      <c r="D41" s="9">
        <v>3</v>
      </c>
      <c r="E41" s="9">
        <v>29</v>
      </c>
      <c r="F41" s="9">
        <v>2</v>
      </c>
      <c r="G41" s="9">
        <v>26</v>
      </c>
      <c r="H41" s="9">
        <v>4</v>
      </c>
      <c r="I41" s="9">
        <v>16</v>
      </c>
      <c r="J41" s="52">
        <v>3</v>
      </c>
      <c r="K41" s="10">
        <v>6</v>
      </c>
    </row>
    <row r="42" spans="1:11" ht="18.75" customHeight="1">
      <c r="A42" s="50">
        <v>37</v>
      </c>
      <c r="B42" s="51" t="s">
        <v>56</v>
      </c>
      <c r="C42" s="9">
        <v>15</v>
      </c>
      <c r="D42" s="9">
        <v>3</v>
      </c>
      <c r="E42" s="9">
        <v>30</v>
      </c>
      <c r="F42" s="9">
        <v>2</v>
      </c>
      <c r="G42" s="9">
        <v>27</v>
      </c>
      <c r="H42" s="9">
        <v>5</v>
      </c>
      <c r="I42" s="9">
        <v>17</v>
      </c>
      <c r="J42" s="52">
        <v>6</v>
      </c>
      <c r="K42" s="10">
        <v>7</v>
      </c>
    </row>
    <row r="43" spans="1:11" ht="18.75" customHeight="1">
      <c r="A43" s="50">
        <v>38</v>
      </c>
      <c r="B43" s="51" t="s">
        <v>57</v>
      </c>
      <c r="C43" s="9">
        <v>14</v>
      </c>
      <c r="D43" s="9">
        <v>3</v>
      </c>
      <c r="E43" s="9">
        <v>24</v>
      </c>
      <c r="F43" s="9">
        <v>2</v>
      </c>
      <c r="G43" s="9">
        <v>23</v>
      </c>
      <c r="H43" s="9">
        <v>5</v>
      </c>
      <c r="I43" s="9">
        <v>14</v>
      </c>
      <c r="J43" s="52">
        <v>1</v>
      </c>
      <c r="K43" s="10">
        <v>6</v>
      </c>
    </row>
    <row r="44" spans="1:11" ht="18.75" customHeight="1">
      <c r="A44" s="50">
        <v>39</v>
      </c>
      <c r="B44" s="51" t="s">
        <v>58</v>
      </c>
      <c r="C44" s="9">
        <v>14</v>
      </c>
      <c r="D44" s="9">
        <v>3</v>
      </c>
      <c r="E44" s="9">
        <v>28</v>
      </c>
      <c r="F44" s="9">
        <v>2</v>
      </c>
      <c r="G44" s="9">
        <v>24</v>
      </c>
      <c r="H44" s="9">
        <v>4</v>
      </c>
      <c r="I44" s="9">
        <v>15</v>
      </c>
      <c r="J44" s="52">
        <v>6</v>
      </c>
      <c r="K44" s="10">
        <v>7</v>
      </c>
    </row>
    <row r="45" spans="1:11" ht="18.75" customHeight="1">
      <c r="A45" s="50">
        <v>40</v>
      </c>
      <c r="B45" s="51" t="s">
        <v>59</v>
      </c>
      <c r="C45" s="9">
        <v>12</v>
      </c>
      <c r="D45" s="9">
        <v>3</v>
      </c>
      <c r="E45" s="9">
        <v>30</v>
      </c>
      <c r="F45" s="9">
        <v>2</v>
      </c>
      <c r="G45" s="9">
        <v>24</v>
      </c>
      <c r="H45" s="9">
        <v>3</v>
      </c>
      <c r="I45" s="9">
        <v>18</v>
      </c>
      <c r="J45" s="52">
        <v>6</v>
      </c>
      <c r="K45" s="10">
        <v>7</v>
      </c>
    </row>
    <row r="46" spans="1:11" ht="18.75" customHeight="1">
      <c r="A46" s="50">
        <v>41</v>
      </c>
      <c r="B46" s="51" t="s">
        <v>60</v>
      </c>
      <c r="C46" s="9">
        <v>14</v>
      </c>
      <c r="D46" s="9">
        <v>3</v>
      </c>
      <c r="E46" s="9">
        <v>28</v>
      </c>
      <c r="F46" s="9">
        <v>2</v>
      </c>
      <c r="G46" s="9">
        <v>28</v>
      </c>
      <c r="H46" s="9">
        <v>5</v>
      </c>
      <c r="I46" s="9">
        <v>16</v>
      </c>
      <c r="J46" s="52">
        <v>6</v>
      </c>
      <c r="K46" s="10">
        <v>8</v>
      </c>
    </row>
    <row r="47" spans="1:11" ht="18.75" customHeight="1">
      <c r="A47" s="50">
        <v>42</v>
      </c>
      <c r="B47" s="51" t="s">
        <v>61</v>
      </c>
      <c r="C47" s="9">
        <v>15</v>
      </c>
      <c r="D47" s="9">
        <v>3</v>
      </c>
      <c r="E47" s="9">
        <v>29</v>
      </c>
      <c r="F47" s="9">
        <v>2</v>
      </c>
      <c r="G47" s="9">
        <v>26</v>
      </c>
      <c r="H47" s="9">
        <v>4</v>
      </c>
      <c r="I47" s="9">
        <v>18</v>
      </c>
      <c r="J47" s="52">
        <v>5</v>
      </c>
      <c r="K47" s="10">
        <v>8</v>
      </c>
    </row>
    <row r="48" spans="1:11" ht="18.75" customHeight="1">
      <c r="A48" s="50">
        <v>43</v>
      </c>
      <c r="B48" s="51" t="s">
        <v>62</v>
      </c>
      <c r="C48" s="9">
        <v>15</v>
      </c>
      <c r="D48" s="9">
        <v>3</v>
      </c>
      <c r="E48" s="9">
        <v>31</v>
      </c>
      <c r="F48" s="9">
        <v>2</v>
      </c>
      <c r="G48" s="9">
        <v>28</v>
      </c>
      <c r="H48" s="9">
        <v>5</v>
      </c>
      <c r="I48" s="9">
        <v>18</v>
      </c>
      <c r="J48" s="52">
        <v>6</v>
      </c>
      <c r="K48" s="10">
        <v>8</v>
      </c>
    </row>
    <row r="49" spans="1:11" ht="18.75" customHeight="1">
      <c r="A49" s="50">
        <v>44</v>
      </c>
      <c r="B49" s="51" t="s">
        <v>63</v>
      </c>
      <c r="C49" s="9">
        <v>15</v>
      </c>
      <c r="D49" s="9">
        <v>3</v>
      </c>
      <c r="E49" s="9">
        <v>31</v>
      </c>
      <c r="F49" s="9">
        <v>2</v>
      </c>
      <c r="G49" s="9">
        <v>27</v>
      </c>
      <c r="H49" s="9">
        <v>4</v>
      </c>
      <c r="I49" s="9">
        <v>18</v>
      </c>
      <c r="J49" s="52">
        <v>6</v>
      </c>
      <c r="K49" s="10">
        <v>8</v>
      </c>
    </row>
    <row r="50" spans="1:11" ht="18.75" customHeight="1">
      <c r="A50" s="50">
        <v>45</v>
      </c>
      <c r="B50" s="51" t="s">
        <v>64</v>
      </c>
      <c r="C50" s="9">
        <v>11</v>
      </c>
      <c r="D50" s="9">
        <v>3</v>
      </c>
      <c r="E50" s="9">
        <v>26</v>
      </c>
      <c r="F50" s="9">
        <v>0</v>
      </c>
      <c r="G50" s="9">
        <v>24</v>
      </c>
      <c r="H50" s="9">
        <v>4</v>
      </c>
      <c r="I50" s="9">
        <v>17</v>
      </c>
      <c r="J50" s="52">
        <v>6</v>
      </c>
      <c r="K50" s="10">
        <v>7</v>
      </c>
    </row>
    <row r="51" spans="1:11" ht="18.75" customHeight="1">
      <c r="A51" s="50">
        <v>46</v>
      </c>
      <c r="B51" s="51" t="s">
        <v>65</v>
      </c>
      <c r="C51" s="9">
        <v>14</v>
      </c>
      <c r="D51" s="9">
        <v>2</v>
      </c>
      <c r="E51" s="9">
        <v>27</v>
      </c>
      <c r="F51" s="9">
        <v>8</v>
      </c>
      <c r="G51" s="9">
        <v>25</v>
      </c>
      <c r="H51" s="9">
        <v>3</v>
      </c>
      <c r="I51" s="9">
        <v>14</v>
      </c>
      <c r="J51" s="52">
        <v>4</v>
      </c>
      <c r="K51" s="10">
        <v>8</v>
      </c>
    </row>
    <row r="52" spans="1:11" ht="18.75" customHeight="1">
      <c r="A52" s="50">
        <v>47</v>
      </c>
      <c r="B52" s="51" t="s">
        <v>66</v>
      </c>
      <c r="C52" s="9">
        <v>15</v>
      </c>
      <c r="D52" s="9">
        <v>2</v>
      </c>
      <c r="E52" s="9">
        <v>31</v>
      </c>
      <c r="F52" s="9">
        <v>12</v>
      </c>
      <c r="G52" s="9">
        <v>28</v>
      </c>
      <c r="H52" s="9">
        <v>3</v>
      </c>
      <c r="I52" s="9">
        <v>18</v>
      </c>
      <c r="J52" s="52">
        <v>4</v>
      </c>
      <c r="K52" s="10">
        <v>8</v>
      </c>
    </row>
    <row r="53" spans="1:11" ht="18.75" customHeight="1">
      <c r="A53" s="50">
        <v>48</v>
      </c>
      <c r="B53" s="51" t="s">
        <v>67</v>
      </c>
      <c r="C53" s="9">
        <v>15</v>
      </c>
      <c r="D53" s="9">
        <v>2</v>
      </c>
      <c r="E53" s="9">
        <v>31</v>
      </c>
      <c r="F53" s="9">
        <v>12</v>
      </c>
      <c r="G53" s="9">
        <v>28</v>
      </c>
      <c r="H53" s="9">
        <v>2</v>
      </c>
      <c r="I53" s="9">
        <v>18</v>
      </c>
      <c r="J53" s="52">
        <v>4</v>
      </c>
      <c r="K53" s="10">
        <v>8</v>
      </c>
    </row>
    <row r="54" spans="1:11" ht="18.75" customHeight="1">
      <c r="A54" s="50">
        <v>49</v>
      </c>
      <c r="B54" s="51" t="s">
        <v>68</v>
      </c>
      <c r="C54" s="9">
        <v>14</v>
      </c>
      <c r="D54" s="9">
        <v>2</v>
      </c>
      <c r="E54" s="9">
        <v>26</v>
      </c>
      <c r="F54" s="9">
        <v>10</v>
      </c>
      <c r="G54" s="9">
        <v>25</v>
      </c>
      <c r="H54" s="9">
        <v>3</v>
      </c>
      <c r="I54" s="9">
        <v>15</v>
      </c>
      <c r="J54" s="52">
        <v>3</v>
      </c>
      <c r="K54" s="10">
        <v>6</v>
      </c>
    </row>
    <row r="55" spans="1:11" ht="18.75" customHeight="1">
      <c r="A55" s="50">
        <v>50</v>
      </c>
      <c r="B55" s="51" t="s">
        <v>69</v>
      </c>
      <c r="C55" s="9">
        <v>12</v>
      </c>
      <c r="D55" s="9">
        <v>2</v>
      </c>
      <c r="E55" s="9">
        <v>28</v>
      </c>
      <c r="F55" s="9">
        <v>12</v>
      </c>
      <c r="G55" s="9">
        <v>25</v>
      </c>
      <c r="H55" s="9">
        <v>2</v>
      </c>
      <c r="I55" s="9">
        <v>15</v>
      </c>
      <c r="J55" s="52">
        <v>4</v>
      </c>
      <c r="K55" s="10">
        <v>8</v>
      </c>
    </row>
    <row r="56" spans="1:11" ht="18.75" customHeight="1">
      <c r="A56" s="50">
        <v>51</v>
      </c>
      <c r="B56" s="51" t="s">
        <v>70</v>
      </c>
      <c r="C56" s="9">
        <v>14</v>
      </c>
      <c r="D56" s="9">
        <v>1</v>
      </c>
      <c r="E56" s="9">
        <v>30</v>
      </c>
      <c r="F56" s="9">
        <v>12</v>
      </c>
      <c r="G56" s="9">
        <v>26</v>
      </c>
      <c r="H56" s="9">
        <v>3</v>
      </c>
      <c r="I56" s="9">
        <v>17</v>
      </c>
      <c r="J56" s="52">
        <v>4</v>
      </c>
      <c r="K56" s="10">
        <v>8</v>
      </c>
    </row>
    <row r="57" spans="1:11" ht="18.75" customHeight="1">
      <c r="A57" s="50">
        <v>52</v>
      </c>
      <c r="B57" s="51" t="s">
        <v>71</v>
      </c>
      <c r="C57" s="9">
        <v>15</v>
      </c>
      <c r="D57" s="9">
        <v>2</v>
      </c>
      <c r="E57" s="9">
        <v>31</v>
      </c>
      <c r="F57" s="9">
        <v>12</v>
      </c>
      <c r="G57" s="9">
        <v>28</v>
      </c>
      <c r="H57" s="9">
        <v>2</v>
      </c>
      <c r="I57" s="9">
        <v>18</v>
      </c>
      <c r="J57" s="52">
        <v>4</v>
      </c>
      <c r="K57" s="10">
        <v>8</v>
      </c>
    </row>
    <row r="58" spans="1:11" ht="18.75" customHeight="1">
      <c r="A58" s="50">
        <v>53</v>
      </c>
      <c r="B58" s="51" t="s">
        <v>72</v>
      </c>
      <c r="C58" s="9">
        <v>15</v>
      </c>
      <c r="D58" s="9">
        <v>2</v>
      </c>
      <c r="E58" s="9">
        <v>29</v>
      </c>
      <c r="F58" s="9">
        <v>12</v>
      </c>
      <c r="G58" s="9">
        <v>27</v>
      </c>
      <c r="H58" s="9">
        <v>3</v>
      </c>
      <c r="I58" s="9">
        <v>18</v>
      </c>
      <c r="J58" s="52">
        <v>4</v>
      </c>
      <c r="K58" s="10">
        <v>8</v>
      </c>
    </row>
    <row r="59" spans="1:11" ht="25.5" customHeight="1">
      <c r="A59" s="50">
        <v>54</v>
      </c>
      <c r="B59" s="54" t="s">
        <v>73</v>
      </c>
      <c r="C59" s="9">
        <v>15</v>
      </c>
      <c r="D59" s="9">
        <v>2</v>
      </c>
      <c r="E59" s="9">
        <v>27</v>
      </c>
      <c r="F59" s="9">
        <v>12</v>
      </c>
      <c r="G59" s="9">
        <v>27</v>
      </c>
      <c r="H59" s="9">
        <v>3</v>
      </c>
      <c r="I59" s="9">
        <v>17</v>
      </c>
      <c r="J59" s="52">
        <v>4</v>
      </c>
      <c r="K59" s="10">
        <v>8</v>
      </c>
    </row>
    <row r="60" spans="1:11" ht="18.75" customHeight="1">
      <c r="A60" s="50">
        <v>55</v>
      </c>
      <c r="B60" s="51" t="s">
        <v>74</v>
      </c>
      <c r="C60" s="9">
        <v>15</v>
      </c>
      <c r="D60" s="9">
        <v>2</v>
      </c>
      <c r="E60" s="9">
        <v>23</v>
      </c>
      <c r="F60" s="9">
        <v>12</v>
      </c>
      <c r="G60" s="9">
        <v>24</v>
      </c>
      <c r="H60" s="9">
        <v>1</v>
      </c>
      <c r="I60" s="9">
        <v>12</v>
      </c>
      <c r="J60" s="52">
        <v>3</v>
      </c>
      <c r="K60" s="10">
        <v>6</v>
      </c>
    </row>
    <row r="61" spans="1:11" ht="18.75" customHeight="1">
      <c r="A61" s="50">
        <v>56</v>
      </c>
      <c r="B61" s="51" t="s">
        <v>75</v>
      </c>
      <c r="C61" s="9">
        <v>12</v>
      </c>
      <c r="D61" s="9">
        <v>2</v>
      </c>
      <c r="E61" s="9">
        <v>28</v>
      </c>
      <c r="F61" s="9">
        <v>12</v>
      </c>
      <c r="G61" s="9">
        <v>24</v>
      </c>
      <c r="H61" s="9">
        <v>2</v>
      </c>
      <c r="I61" s="9">
        <v>15</v>
      </c>
      <c r="J61" s="52">
        <v>3</v>
      </c>
      <c r="K61" s="10">
        <v>8</v>
      </c>
    </row>
    <row r="62" spans="1:11" ht="18.75" customHeight="1">
      <c r="A62" s="50">
        <v>57</v>
      </c>
      <c r="B62" s="51" t="s">
        <v>76</v>
      </c>
      <c r="C62" s="9">
        <v>13</v>
      </c>
      <c r="D62" s="9">
        <v>2</v>
      </c>
      <c r="E62" s="9">
        <v>29</v>
      </c>
      <c r="F62" s="9">
        <v>12</v>
      </c>
      <c r="G62" s="9">
        <v>27</v>
      </c>
      <c r="H62" s="9">
        <v>2</v>
      </c>
      <c r="I62" s="9">
        <v>16</v>
      </c>
      <c r="J62" s="52">
        <v>4</v>
      </c>
      <c r="K62" s="10">
        <v>8</v>
      </c>
    </row>
    <row r="63" spans="1:11" ht="18.75" customHeight="1">
      <c r="A63" s="50">
        <v>58</v>
      </c>
      <c r="B63" s="51" t="s">
        <v>77</v>
      </c>
      <c r="C63" s="9">
        <v>11</v>
      </c>
      <c r="D63" s="9">
        <v>2</v>
      </c>
      <c r="E63" s="9">
        <v>29</v>
      </c>
      <c r="F63" s="9">
        <v>12</v>
      </c>
      <c r="G63" s="9">
        <v>25</v>
      </c>
      <c r="H63" s="9">
        <v>2</v>
      </c>
      <c r="I63" s="9">
        <v>16</v>
      </c>
      <c r="J63" s="52">
        <v>4</v>
      </c>
      <c r="K63" s="10">
        <v>7</v>
      </c>
    </row>
    <row r="64" spans="1:11" ht="18.75" customHeight="1">
      <c r="A64" s="50">
        <v>59</v>
      </c>
      <c r="B64" s="51" t="s">
        <v>78</v>
      </c>
      <c r="C64" s="9">
        <v>15</v>
      </c>
      <c r="D64" s="9">
        <v>2</v>
      </c>
      <c r="E64" s="9">
        <v>29</v>
      </c>
      <c r="F64" s="9">
        <v>12</v>
      </c>
      <c r="G64" s="9">
        <v>25</v>
      </c>
      <c r="H64" s="9">
        <v>2</v>
      </c>
      <c r="I64" s="9">
        <v>16</v>
      </c>
      <c r="J64" s="52">
        <v>4</v>
      </c>
      <c r="K64" s="10">
        <v>8</v>
      </c>
    </row>
  </sheetData>
  <mergeCells count="8">
    <mergeCell ref="A1:K1"/>
    <mergeCell ref="A2:K2"/>
    <mergeCell ref="A3:A4"/>
    <mergeCell ref="B3:B4"/>
    <mergeCell ref="C3:D3"/>
    <mergeCell ref="E3:F3"/>
    <mergeCell ref="G3:H3"/>
    <mergeCell ref="I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P59"/>
  <sheetViews>
    <sheetView topLeftCell="CD1" workbookViewId="0">
      <selection activeCell="DQ1" sqref="DQ1:DR59"/>
    </sheetView>
  </sheetViews>
  <sheetFormatPr defaultColWidth="9" defaultRowHeight="15"/>
  <cols>
    <col min="1" max="1" width="4.140625" customWidth="1"/>
    <col min="2" max="2" width="3.42578125" customWidth="1"/>
    <col min="3" max="3" width="3.28515625" customWidth="1"/>
    <col min="4" max="4" width="3.5703125" customWidth="1"/>
    <col min="5" max="7" width="4.28515625" customWidth="1"/>
    <col min="8" max="8" width="3.42578125" customWidth="1"/>
    <col min="9" max="9" width="4" customWidth="1"/>
    <col min="10" max="10" width="4.28515625" customWidth="1"/>
    <col min="11" max="11" width="4.42578125" customWidth="1"/>
    <col min="12" max="12" width="3.5703125" customWidth="1"/>
    <col min="13" max="13" width="3.7109375" customWidth="1"/>
    <col min="14" max="15" width="3.28515625" customWidth="1"/>
    <col min="16" max="16" width="3.5703125" customWidth="1"/>
    <col min="17" max="17" width="3.85546875" customWidth="1"/>
    <col min="18" max="18" width="2.85546875" customWidth="1"/>
    <col min="19" max="21" width="3.42578125" customWidth="1"/>
    <col min="22" max="22" width="2.42578125" customWidth="1"/>
    <col min="23" max="23" width="5" customWidth="1"/>
    <col min="24" max="24" width="3.28515625" customWidth="1"/>
    <col min="25" max="25" width="3.42578125" customWidth="1"/>
    <col min="26" max="26" width="6.28515625" customWidth="1"/>
    <col min="27" max="28" width="3.42578125" customWidth="1"/>
    <col min="29" max="29" width="3.5703125" customWidth="1"/>
    <col min="30" max="30" width="4" customWidth="1"/>
    <col min="31" max="34" width="4.140625" customWidth="1"/>
    <col min="35" max="35" width="5.28515625" customWidth="1"/>
    <col min="36" max="36" width="2.85546875" customWidth="1"/>
    <col min="37" max="40" width="4.28515625" customWidth="1"/>
    <col min="41" max="43" width="2.5703125" customWidth="1"/>
    <col min="44" max="45" width="4.28515625" customWidth="1"/>
    <col min="46" max="47" width="3.5703125" customWidth="1"/>
    <col min="48" max="48" width="4.5703125" customWidth="1"/>
    <col min="49" max="49" width="3.5703125" customWidth="1"/>
    <col min="50" max="50" width="2.5703125" customWidth="1"/>
    <col min="51" max="52" width="3.5703125" customWidth="1"/>
    <col min="53" max="53" width="4.5703125" customWidth="1"/>
    <col min="54" max="55" width="3.5703125" customWidth="1"/>
    <col min="56" max="56" width="5.42578125" customWidth="1"/>
    <col min="57" max="57" width="3.5703125" customWidth="1"/>
    <col min="58" max="59" width="2.5703125" customWidth="1"/>
    <col min="60" max="60" width="3.5703125" customWidth="1"/>
    <col min="61" max="63" width="5" customWidth="1"/>
    <col min="64" max="65" width="3.5703125" customWidth="1"/>
    <col min="66" max="67" width="2.5703125" customWidth="1"/>
    <col min="68" max="69" width="3.5703125" customWidth="1"/>
    <col min="70" max="71" width="2.5703125" customWidth="1"/>
    <col min="72" max="72" width="3.5703125" customWidth="1"/>
    <col min="73" max="75" width="3.85546875" customWidth="1"/>
    <col min="76" max="76" width="4.140625" customWidth="1"/>
    <col min="77" max="84" width="4.28515625" customWidth="1"/>
    <col min="85" max="85" width="3" customWidth="1"/>
    <col min="86" max="86" width="4.85546875" customWidth="1"/>
    <col min="87" max="88" width="3.5703125" customWidth="1"/>
    <col min="89" max="89" width="4.7109375" customWidth="1"/>
    <col min="90" max="90" width="4.5703125" customWidth="1"/>
    <col min="91" max="92" width="3" customWidth="1"/>
    <col min="93" max="93" width="3.85546875" customWidth="1"/>
    <col min="94" max="94" width="6" customWidth="1"/>
    <col min="95" max="96" width="4.7109375" customWidth="1"/>
    <col min="97" max="97" width="5" customWidth="1"/>
    <col min="98" max="100" width="3.7109375" customWidth="1"/>
    <col min="101" max="101" width="3.85546875" customWidth="1"/>
    <col min="102" max="102" width="5.42578125" customWidth="1"/>
    <col min="103" max="104" width="4.140625" customWidth="1"/>
    <col min="105" max="105" width="3" customWidth="1"/>
    <col min="106" max="106" width="3.85546875" customWidth="1"/>
    <col min="107" max="108" width="2.5703125" customWidth="1"/>
    <col min="109" max="109" width="3.28515625" customWidth="1"/>
    <col min="110" max="110" width="3.42578125" customWidth="1"/>
    <col min="111" max="112" width="3" customWidth="1"/>
    <col min="113" max="113" width="4.140625" customWidth="1"/>
    <col min="114" max="115" width="3.42578125" customWidth="1"/>
    <col min="116" max="116" width="4.28515625" customWidth="1"/>
    <col min="117" max="117" width="3.42578125" customWidth="1"/>
    <col min="118" max="118" width="4" customWidth="1"/>
    <col min="119" max="120" width="4.28515625" customWidth="1"/>
    <col min="121" max="121" width="3.28515625" customWidth="1"/>
    <col min="122" max="122" width="5.7109375" customWidth="1"/>
  </cols>
  <sheetData>
    <row r="1" spans="1:120">
      <c r="A1" s="7">
        <f>SUM([1]Sheet1!D1:F1)</f>
        <v>52</v>
      </c>
      <c r="B1" s="9">
        <v>5</v>
      </c>
      <c r="C1" s="9">
        <v>8</v>
      </c>
      <c r="E1" s="7">
        <f>SUM([1]Sheet1!H1:J1)</f>
        <v>81</v>
      </c>
      <c r="F1" s="10">
        <v>15</v>
      </c>
      <c r="G1" s="9">
        <v>13</v>
      </c>
      <c r="I1" s="7">
        <f>SUM([1]Sheet1!L1:N1)</f>
        <v>71</v>
      </c>
      <c r="J1" s="10">
        <v>13</v>
      </c>
      <c r="K1" s="9">
        <v>8</v>
      </c>
      <c r="M1" s="7">
        <f>SUM([1]Sheet1!S1:U1)</f>
        <v>33</v>
      </c>
      <c r="N1" s="10">
        <v>8</v>
      </c>
      <c r="O1" s="9">
        <v>6</v>
      </c>
      <c r="Q1" s="7">
        <f>SUM([1]Sheet1!Z1:AB1)</f>
        <v>5</v>
      </c>
      <c r="R1" s="10">
        <v>1</v>
      </c>
      <c r="T1" s="10">
        <v>4</v>
      </c>
      <c r="U1" s="9"/>
      <c r="X1" s="10">
        <v>8</v>
      </c>
      <c r="Y1" s="9">
        <v>10</v>
      </c>
      <c r="AA1" s="7">
        <f>SUM([1]Sheet1!P1:Q1)</f>
        <v>4</v>
      </c>
      <c r="AB1" s="10">
        <v>4</v>
      </c>
      <c r="AC1" s="9"/>
      <c r="AD1" s="7">
        <f>SUM([1]Sheet1!W1:X1)</f>
        <v>13</v>
      </c>
      <c r="AE1" s="9">
        <v>1</v>
      </c>
      <c r="AF1" s="9">
        <v>4</v>
      </c>
      <c r="AH1" s="7">
        <f>SUM(CALCULATION!X16:Y16)</f>
        <v>10</v>
      </c>
      <c r="AI1" s="11">
        <v>8</v>
      </c>
      <c r="AK1" s="7">
        <f>SUM(CALCULATION!A1:C1)</f>
        <v>65</v>
      </c>
      <c r="AL1" s="7">
        <v>8</v>
      </c>
      <c r="AM1" s="9">
        <v>9</v>
      </c>
      <c r="AO1" s="7">
        <f>SUM(CALCULATION!T1:U1)</f>
        <v>4</v>
      </c>
      <c r="AP1" s="12">
        <v>4</v>
      </c>
      <c r="AQ1" s="9">
        <v>3</v>
      </c>
      <c r="AS1" s="7">
        <f>SUM(CALCULATION!E1:G1)</f>
        <v>109</v>
      </c>
      <c r="AT1" s="12">
        <v>19</v>
      </c>
      <c r="AU1" s="9">
        <v>19</v>
      </c>
      <c r="AW1" s="7">
        <f>SUM(CALCULATION!X1:Y1)</f>
        <v>18</v>
      </c>
      <c r="AX1" s="12">
        <v>1</v>
      </c>
      <c r="AY1" s="9">
        <v>12</v>
      </c>
      <c r="BA1" s="7">
        <f>SUM(CALCULATION!I1:K1)</f>
        <v>92</v>
      </c>
      <c r="BB1" s="12">
        <v>13</v>
      </c>
      <c r="BC1" s="9">
        <v>17</v>
      </c>
      <c r="BE1" s="7">
        <f>SUM(CALCULATION!AA1:AC1)</f>
        <v>8</v>
      </c>
      <c r="BF1" s="12">
        <v>5</v>
      </c>
      <c r="BG1" s="9">
        <v>3</v>
      </c>
      <c r="BI1" s="7">
        <f>SUM(CALCULATION!M1:O1)</f>
        <v>47</v>
      </c>
      <c r="BJ1" s="12">
        <v>12</v>
      </c>
      <c r="BK1" s="9">
        <v>5</v>
      </c>
      <c r="BM1" s="7">
        <f>SUM(CALCULATION!AD1:AF1)</f>
        <v>18</v>
      </c>
      <c r="BN1" s="12">
        <v>4</v>
      </c>
      <c r="BO1" s="9">
        <v>1</v>
      </c>
      <c r="BQ1" s="7">
        <f>SUM(CALCULATION!Q1:R1)</f>
        <v>6</v>
      </c>
      <c r="BR1" s="13">
        <v>1</v>
      </c>
      <c r="BS1" s="10">
        <v>3</v>
      </c>
      <c r="BU1" s="7">
        <f>SUM(CALCULATION!T1:U1)</f>
        <v>4</v>
      </c>
      <c r="BV1" s="12">
        <v>4</v>
      </c>
      <c r="BW1" s="9">
        <v>3</v>
      </c>
      <c r="BY1" s="7">
        <f>SUM(CALCULATION!X1:Y1)</f>
        <v>18</v>
      </c>
      <c r="BZ1" s="9">
        <v>2</v>
      </c>
      <c r="CA1" s="9">
        <v>12</v>
      </c>
      <c r="CC1" s="10">
        <f>SUM(CALCULATION!BU1:BW1)</f>
        <v>11</v>
      </c>
      <c r="CD1" s="9">
        <v>4</v>
      </c>
      <c r="CE1" s="9">
        <v>5</v>
      </c>
      <c r="CF1" s="7">
        <f t="shared" ref="CF1:CF32" si="0">SUM(CC1:CE1)</f>
        <v>20</v>
      </c>
      <c r="CH1" s="31">
        <v>82</v>
      </c>
      <c r="CI1" s="9">
        <v>9</v>
      </c>
      <c r="CJ1" s="9">
        <v>8</v>
      </c>
      <c r="CL1" s="10">
        <f>SUM(CALCULATION!BU1:BW1)</f>
        <v>11</v>
      </c>
      <c r="CM1" s="9">
        <v>4</v>
      </c>
      <c r="CN1" s="9">
        <v>5</v>
      </c>
      <c r="CP1" s="31">
        <v>147</v>
      </c>
      <c r="CQ1" s="9">
        <v>22</v>
      </c>
      <c r="CR1" s="9">
        <v>23</v>
      </c>
      <c r="CT1" s="9">
        <f>SUM(CALCULATION!BY1:CA1)</f>
        <v>32</v>
      </c>
      <c r="CU1" s="9">
        <v>2</v>
      </c>
      <c r="CV1" s="9">
        <v>6</v>
      </c>
      <c r="CX1" s="31">
        <v>122</v>
      </c>
      <c r="CY1" s="9">
        <v>8</v>
      </c>
      <c r="CZ1" s="9">
        <v>22</v>
      </c>
      <c r="DB1" s="31">
        <v>16</v>
      </c>
      <c r="DC1" s="9">
        <v>3</v>
      </c>
      <c r="DD1" s="9">
        <v>0</v>
      </c>
      <c r="DF1" s="31">
        <v>64</v>
      </c>
      <c r="DG1" s="9">
        <v>13</v>
      </c>
      <c r="DH1" s="9">
        <v>15</v>
      </c>
      <c r="DJ1" s="31">
        <v>23</v>
      </c>
      <c r="DK1" s="52">
        <v>4</v>
      </c>
      <c r="DL1" s="52">
        <v>1</v>
      </c>
      <c r="DN1" s="31">
        <v>10</v>
      </c>
      <c r="DO1" s="10">
        <v>5</v>
      </c>
      <c r="DP1" s="10">
        <v>7</v>
      </c>
    </row>
    <row r="2" spans="1:120">
      <c r="A2" s="7">
        <f>SUM([1]Sheet1!D2:F2)</f>
        <v>69</v>
      </c>
      <c r="B2" s="9">
        <v>9</v>
      </c>
      <c r="C2" s="9">
        <v>7</v>
      </c>
      <c r="E2" s="7">
        <f>SUM([1]Sheet1!H2:J2)</f>
        <v>110</v>
      </c>
      <c r="F2" s="10">
        <v>20</v>
      </c>
      <c r="G2" s="9">
        <v>11</v>
      </c>
      <c r="I2" s="7">
        <f>SUM([1]Sheet1!L2:N2)</f>
        <v>98</v>
      </c>
      <c r="J2" s="10">
        <v>16</v>
      </c>
      <c r="K2" s="9">
        <v>7</v>
      </c>
      <c r="M2" s="7">
        <f>SUM([1]Sheet1!S2:U2)</f>
        <v>39</v>
      </c>
      <c r="N2" s="10">
        <v>8</v>
      </c>
      <c r="O2" s="9">
        <v>6</v>
      </c>
      <c r="Q2" s="7">
        <f>SUM([1]Sheet1!Z2:AB2)</f>
        <v>10</v>
      </c>
      <c r="R2" s="10">
        <v>1</v>
      </c>
      <c r="T2" s="10">
        <v>5</v>
      </c>
      <c r="U2" s="9"/>
      <c r="X2" s="10">
        <v>8</v>
      </c>
      <c r="Y2" s="9">
        <v>10</v>
      </c>
      <c r="AA2" s="7">
        <f>SUM([1]Sheet1!P2:Q2)</f>
        <v>7</v>
      </c>
      <c r="AB2" s="10">
        <v>5</v>
      </c>
      <c r="AC2" s="9"/>
      <c r="AD2" s="7">
        <f>SUM([1]Sheet1!W2:X2)</f>
        <v>14</v>
      </c>
      <c r="AE2" s="9">
        <v>1</v>
      </c>
      <c r="AF2" s="9">
        <v>4</v>
      </c>
      <c r="AH2" s="7">
        <f>SUM(CALCULATION!X17:Y17)</f>
        <v>10</v>
      </c>
      <c r="AI2" s="11">
        <v>8</v>
      </c>
      <c r="AK2" s="7">
        <f>SUM(CALCULATION!A2:C2)</f>
        <v>85</v>
      </c>
      <c r="AL2" s="7">
        <v>10</v>
      </c>
      <c r="AM2" s="9">
        <v>11</v>
      </c>
      <c r="AO2" s="7">
        <f>SUM(CALCULATION!T2:U2)</f>
        <v>5</v>
      </c>
      <c r="AP2" s="12">
        <v>4</v>
      </c>
      <c r="AQ2" s="9">
        <v>4</v>
      </c>
      <c r="AS2" s="7">
        <f>SUM(CALCULATION!E2:G2)</f>
        <v>141</v>
      </c>
      <c r="AT2" s="12">
        <v>20</v>
      </c>
      <c r="AU2" s="9">
        <v>23</v>
      </c>
      <c r="AW2" s="7">
        <f>SUM(CALCULATION!X2:Y2)</f>
        <v>18</v>
      </c>
      <c r="AX2" s="12">
        <v>2</v>
      </c>
      <c r="AY2" s="9">
        <v>14</v>
      </c>
      <c r="BA2" s="7">
        <f>SUM(CALCULATION!I2:K2)</f>
        <v>121</v>
      </c>
      <c r="BB2" s="12">
        <v>15</v>
      </c>
      <c r="BC2" s="9">
        <v>25</v>
      </c>
      <c r="BE2" s="7">
        <f>SUM(CALCULATION!AA2:AC2)</f>
        <v>12</v>
      </c>
      <c r="BF2" s="12">
        <v>5</v>
      </c>
      <c r="BG2" s="9">
        <v>4</v>
      </c>
      <c r="BI2" s="7">
        <f>SUM(CALCULATION!M2:O2)</f>
        <v>53</v>
      </c>
      <c r="BJ2" s="12">
        <v>10</v>
      </c>
      <c r="BK2" s="9">
        <v>6</v>
      </c>
      <c r="BM2" s="7">
        <f>SUM(CALCULATION!AD2:AF2)</f>
        <v>19</v>
      </c>
      <c r="BN2" s="12">
        <v>5</v>
      </c>
      <c r="BO2" s="9">
        <v>3</v>
      </c>
      <c r="BQ2" s="7">
        <f>SUM(CALCULATION!Q2:R2)</f>
        <v>11</v>
      </c>
      <c r="BR2" s="13">
        <v>1</v>
      </c>
      <c r="BS2" s="10">
        <v>4</v>
      </c>
      <c r="BU2" s="7">
        <f>SUM(CALCULATION!T2:U2)</f>
        <v>5</v>
      </c>
      <c r="BV2" s="12">
        <v>4</v>
      </c>
      <c r="BW2" s="9">
        <v>4</v>
      </c>
      <c r="BY2" s="7">
        <f>SUM(CALCULATION!X2:Y2)</f>
        <v>18</v>
      </c>
      <c r="BZ2" s="9">
        <v>4</v>
      </c>
      <c r="CA2" s="9">
        <v>14</v>
      </c>
      <c r="CC2" s="10">
        <f>SUM(CALCULATION!BU2:BW2)</f>
        <v>13</v>
      </c>
      <c r="CD2" s="9">
        <v>3</v>
      </c>
      <c r="CE2" s="9">
        <v>6</v>
      </c>
      <c r="CF2" s="7">
        <f t="shared" si="0"/>
        <v>22</v>
      </c>
      <c r="CH2" s="31">
        <v>106</v>
      </c>
      <c r="CI2" s="9">
        <v>9</v>
      </c>
      <c r="CJ2" s="9">
        <v>13</v>
      </c>
      <c r="CL2" s="10">
        <f>SUM(CALCULATION!BU2:BW2)</f>
        <v>13</v>
      </c>
      <c r="CM2" s="9">
        <v>3</v>
      </c>
      <c r="CN2" s="9">
        <v>6</v>
      </c>
      <c r="CP2" s="31">
        <v>184</v>
      </c>
      <c r="CQ2" s="9">
        <v>18</v>
      </c>
      <c r="CR2" s="9">
        <v>29</v>
      </c>
      <c r="CT2" s="9">
        <f>SUM(CALCULATION!BY2:CA2)</f>
        <v>36</v>
      </c>
      <c r="CU2" s="9">
        <v>2</v>
      </c>
      <c r="CV2" s="9">
        <v>10</v>
      </c>
      <c r="CX2" s="31">
        <v>161</v>
      </c>
      <c r="CY2" s="9">
        <v>12</v>
      </c>
      <c r="CZ2" s="9">
        <v>24</v>
      </c>
      <c r="DB2" s="31">
        <v>21</v>
      </c>
      <c r="DC2" s="9">
        <v>5</v>
      </c>
      <c r="DD2" s="9">
        <v>0</v>
      </c>
      <c r="DF2" s="31">
        <v>69</v>
      </c>
      <c r="DG2" s="9">
        <v>12</v>
      </c>
      <c r="DH2" s="9">
        <v>14</v>
      </c>
      <c r="DJ2" s="31">
        <v>27</v>
      </c>
      <c r="DK2" s="52">
        <v>5</v>
      </c>
      <c r="DL2" s="52">
        <v>3</v>
      </c>
      <c r="DN2" s="31">
        <v>16</v>
      </c>
      <c r="DO2" s="10">
        <v>4</v>
      </c>
      <c r="DP2" s="10">
        <v>8</v>
      </c>
    </row>
    <row r="3" spans="1:120">
      <c r="A3" s="7">
        <f>SUM([1]Sheet1!D3:F3)</f>
        <v>68</v>
      </c>
      <c r="B3" s="9">
        <v>9</v>
      </c>
      <c r="C3" s="9">
        <v>8</v>
      </c>
      <c r="E3" s="7">
        <f>SUM([1]Sheet1!H3:J3)</f>
        <v>109</v>
      </c>
      <c r="F3" s="10">
        <v>20</v>
      </c>
      <c r="G3" s="9">
        <v>13</v>
      </c>
      <c r="I3" s="7">
        <f>SUM([1]Sheet1!L3:N3)</f>
        <v>99</v>
      </c>
      <c r="J3" s="10">
        <v>14</v>
      </c>
      <c r="K3" s="9">
        <v>11</v>
      </c>
      <c r="M3" s="7">
        <f>SUM([1]Sheet1!S3:U3)</f>
        <v>39</v>
      </c>
      <c r="N3" s="10">
        <v>8</v>
      </c>
      <c r="O3" s="9">
        <v>6</v>
      </c>
      <c r="Q3" s="7">
        <f>SUM([1]Sheet1!Z3:AB3)</f>
        <v>9</v>
      </c>
      <c r="R3" s="10">
        <v>1</v>
      </c>
      <c r="T3" s="10">
        <v>5</v>
      </c>
      <c r="U3" s="9"/>
      <c r="X3" s="10">
        <v>8</v>
      </c>
      <c r="Y3" s="9">
        <v>14</v>
      </c>
      <c r="AA3" s="7">
        <f>SUM([1]Sheet1!P3:Q3)</f>
        <v>7</v>
      </c>
      <c r="AB3" s="10">
        <v>5</v>
      </c>
      <c r="AC3" s="9"/>
      <c r="AD3" s="7">
        <f>SUM([1]Sheet1!W3:X3)</f>
        <v>14</v>
      </c>
      <c r="AE3" s="9">
        <v>1</v>
      </c>
      <c r="AF3" s="9">
        <v>4</v>
      </c>
      <c r="AH3" s="7">
        <f>SUM(CALCULATION!X18:Y18)</f>
        <v>10</v>
      </c>
      <c r="AI3" s="11">
        <v>8</v>
      </c>
      <c r="AK3" s="7">
        <f>SUM(CALCULATION!A3:C3)</f>
        <v>85</v>
      </c>
      <c r="AL3" s="7">
        <v>11</v>
      </c>
      <c r="AM3" s="9">
        <v>9</v>
      </c>
      <c r="AO3" s="7">
        <f>SUM(CALCULATION!T3:U3)</f>
        <v>5</v>
      </c>
      <c r="AP3" s="12">
        <v>3</v>
      </c>
      <c r="AQ3" s="9">
        <v>3</v>
      </c>
      <c r="AS3" s="7">
        <f>SUM(CALCULATION!E3:G3)</f>
        <v>142</v>
      </c>
      <c r="AT3" s="12">
        <v>17</v>
      </c>
      <c r="AU3" s="9">
        <v>19</v>
      </c>
      <c r="AW3" s="7">
        <f>SUM(CALCULATION!X3:Y3)</f>
        <v>22</v>
      </c>
      <c r="AX3" s="12">
        <v>2</v>
      </c>
      <c r="AY3" s="9">
        <v>12</v>
      </c>
      <c r="BA3" s="7">
        <f>SUM(CALCULATION!I3:K3)</f>
        <v>124</v>
      </c>
      <c r="BB3" s="12">
        <v>12</v>
      </c>
      <c r="BC3" s="9">
        <v>22</v>
      </c>
      <c r="BE3" s="7">
        <f>SUM(CALCULATION!AA3:AC3)</f>
        <v>12</v>
      </c>
      <c r="BF3" s="12">
        <v>3</v>
      </c>
      <c r="BG3" s="9">
        <v>4</v>
      </c>
      <c r="BI3" s="7">
        <f>SUM(CALCULATION!M3:O3)</f>
        <v>53</v>
      </c>
      <c r="BJ3" s="12">
        <v>10</v>
      </c>
      <c r="BK3" s="9">
        <v>5</v>
      </c>
      <c r="BM3" s="7">
        <f>SUM(CALCULATION!AD3:AF3)</f>
        <v>19</v>
      </c>
      <c r="BN3" s="12">
        <v>5</v>
      </c>
      <c r="BO3" s="9">
        <v>4</v>
      </c>
      <c r="BQ3" s="7">
        <f>SUM(CALCULATION!Q3:R3)</f>
        <v>10</v>
      </c>
      <c r="BR3" s="13">
        <v>1</v>
      </c>
      <c r="BS3" s="10">
        <v>3</v>
      </c>
      <c r="BU3" s="7">
        <f>SUM(CALCULATION!T3:U3)</f>
        <v>5</v>
      </c>
      <c r="BV3" s="12">
        <v>3</v>
      </c>
      <c r="BW3" s="9">
        <v>3</v>
      </c>
      <c r="BY3" s="7">
        <f>SUM(CALCULATION!X3:Y3)</f>
        <v>22</v>
      </c>
      <c r="BZ3" s="9">
        <v>4</v>
      </c>
      <c r="CA3" s="9">
        <v>12</v>
      </c>
      <c r="CC3" s="10">
        <f>SUM(CALCULATION!BU3:BW3)</f>
        <v>11</v>
      </c>
      <c r="CD3" s="9">
        <v>6</v>
      </c>
      <c r="CE3" s="9">
        <v>5</v>
      </c>
      <c r="CF3" s="7">
        <f t="shared" si="0"/>
        <v>22</v>
      </c>
      <c r="CH3" s="31">
        <v>105</v>
      </c>
      <c r="CI3" s="9">
        <v>11</v>
      </c>
      <c r="CJ3" s="9">
        <v>13</v>
      </c>
      <c r="CL3" s="10">
        <f>SUM(CALCULATION!BU3:BW3)</f>
        <v>11</v>
      </c>
      <c r="CM3" s="9">
        <v>6</v>
      </c>
      <c r="CN3" s="9">
        <v>5</v>
      </c>
      <c r="CP3" s="31">
        <v>178</v>
      </c>
      <c r="CQ3" s="9">
        <v>22</v>
      </c>
      <c r="CR3" s="9">
        <v>27</v>
      </c>
      <c r="CT3" s="9">
        <f>SUM(CALCULATION!BY3:CA3)</f>
        <v>38</v>
      </c>
      <c r="CU3" s="9">
        <v>4</v>
      </c>
      <c r="CV3" s="9">
        <v>10</v>
      </c>
      <c r="CX3" s="31">
        <v>158</v>
      </c>
      <c r="CY3" s="9">
        <v>11</v>
      </c>
      <c r="CZ3" s="9">
        <v>22</v>
      </c>
      <c r="DB3" s="31">
        <v>19</v>
      </c>
      <c r="DC3" s="9">
        <v>5</v>
      </c>
      <c r="DD3" s="9">
        <v>2</v>
      </c>
      <c r="DF3" s="31">
        <v>68</v>
      </c>
      <c r="DG3" s="9">
        <v>15</v>
      </c>
      <c r="DH3" s="9">
        <v>15</v>
      </c>
      <c r="DJ3" s="31">
        <v>28</v>
      </c>
      <c r="DK3" s="52">
        <v>5</v>
      </c>
      <c r="DL3" s="52">
        <v>2</v>
      </c>
      <c r="DN3" s="31">
        <v>14</v>
      </c>
      <c r="DO3" s="10">
        <v>3</v>
      </c>
      <c r="DP3" s="10">
        <v>8</v>
      </c>
    </row>
    <row r="4" spans="1:120">
      <c r="A4" s="7">
        <f>SUM([1]Sheet1!D4:F4)</f>
        <v>68</v>
      </c>
      <c r="B4" s="9">
        <v>9</v>
      </c>
      <c r="C4" s="9">
        <v>8</v>
      </c>
      <c r="E4" s="7">
        <f>SUM([1]Sheet1!H4:J4)</f>
        <v>110</v>
      </c>
      <c r="F4" s="10">
        <v>18</v>
      </c>
      <c r="G4" s="9">
        <v>13</v>
      </c>
      <c r="I4" s="7">
        <f>SUM([1]Sheet1!L4:N4)</f>
        <v>96</v>
      </c>
      <c r="J4" s="10">
        <v>15</v>
      </c>
      <c r="K4" s="9">
        <v>11</v>
      </c>
      <c r="M4" s="7">
        <f>SUM([1]Sheet1!S4:U4)</f>
        <v>38</v>
      </c>
      <c r="N4" s="10">
        <v>6</v>
      </c>
      <c r="O4" s="9">
        <v>6</v>
      </c>
      <c r="Q4" s="7">
        <f>SUM([1]Sheet1!Z4:AB4)</f>
        <v>10</v>
      </c>
      <c r="R4" s="10">
        <v>1</v>
      </c>
      <c r="T4" s="10">
        <v>5</v>
      </c>
      <c r="U4" s="9"/>
      <c r="X4" s="10">
        <v>6</v>
      </c>
      <c r="Y4" s="9">
        <v>14</v>
      </c>
      <c r="AA4" s="7">
        <f>SUM([1]Sheet1!P4:Q4)</f>
        <v>7</v>
      </c>
      <c r="AB4" s="10">
        <v>5</v>
      </c>
      <c r="AC4" s="9"/>
      <c r="AD4" s="7">
        <f>SUM([1]Sheet1!W4:X4)</f>
        <v>14</v>
      </c>
      <c r="AE4" s="9">
        <v>1</v>
      </c>
      <c r="AF4" s="9">
        <v>4</v>
      </c>
      <c r="AH4" s="7">
        <f>SUM(CALCULATION!X19:Y19)</f>
        <v>10</v>
      </c>
      <c r="AI4" s="11">
        <v>8</v>
      </c>
      <c r="AK4" s="7">
        <f>SUM(CALCULATION!A4:C4)</f>
        <v>85</v>
      </c>
      <c r="AL4" s="7">
        <v>10</v>
      </c>
      <c r="AM4" s="9">
        <v>13</v>
      </c>
      <c r="AO4" s="7">
        <f>SUM(CALCULATION!T4:U4)</f>
        <v>5</v>
      </c>
      <c r="AP4" s="12">
        <v>4</v>
      </c>
      <c r="AQ4" s="9">
        <v>4</v>
      </c>
      <c r="AS4" s="7">
        <f>SUM(CALCULATION!E4:G4)</f>
        <v>141</v>
      </c>
      <c r="AT4" s="12">
        <v>23</v>
      </c>
      <c r="AU4" s="9">
        <v>21</v>
      </c>
      <c r="AW4" s="7">
        <f>SUM(CALCULATION!X4:Y4)</f>
        <v>20</v>
      </c>
      <c r="AX4" s="12">
        <v>2</v>
      </c>
      <c r="AY4" s="9">
        <v>16</v>
      </c>
      <c r="BA4" s="7">
        <f>SUM(CALCULATION!I4:K4)</f>
        <v>122</v>
      </c>
      <c r="BB4" s="12">
        <v>16</v>
      </c>
      <c r="BC4" s="9">
        <v>25</v>
      </c>
      <c r="BE4" s="7">
        <f>SUM(CALCULATION!AA4:AC4)</f>
        <v>12</v>
      </c>
      <c r="BF4" s="12">
        <v>5</v>
      </c>
      <c r="BG4" s="9">
        <v>4</v>
      </c>
      <c r="BI4" s="7">
        <f>SUM(CALCULATION!M4:O4)</f>
        <v>50</v>
      </c>
      <c r="BJ4" s="12">
        <v>13</v>
      </c>
      <c r="BK4" s="9">
        <v>6</v>
      </c>
      <c r="BM4" s="7">
        <f>SUM(CALCULATION!AD4:AF4)</f>
        <v>19</v>
      </c>
      <c r="BN4" s="12">
        <v>5</v>
      </c>
      <c r="BO4" s="9">
        <v>4</v>
      </c>
      <c r="BQ4" s="7">
        <f>SUM(CALCULATION!Q4:R4)</f>
        <v>11</v>
      </c>
      <c r="BR4" s="13">
        <v>1</v>
      </c>
      <c r="BS4" s="10">
        <v>4</v>
      </c>
      <c r="BU4" s="7">
        <f>SUM(CALCULATION!T4:U4)</f>
        <v>5</v>
      </c>
      <c r="BV4" s="12">
        <v>4</v>
      </c>
      <c r="BW4" s="9">
        <v>4</v>
      </c>
      <c r="BY4" s="7">
        <f>SUM(CALCULATION!X4:Y4)</f>
        <v>20</v>
      </c>
      <c r="BZ4" s="9">
        <v>4</v>
      </c>
      <c r="CA4" s="9">
        <v>16</v>
      </c>
      <c r="CC4" s="10">
        <f>SUM(CALCULATION!BU4:BW4)</f>
        <v>13</v>
      </c>
      <c r="CD4" s="9">
        <v>6</v>
      </c>
      <c r="CE4" s="9">
        <v>6</v>
      </c>
      <c r="CF4" s="7">
        <f t="shared" si="0"/>
        <v>25</v>
      </c>
      <c r="CH4" s="31">
        <v>108</v>
      </c>
      <c r="CI4" s="9">
        <v>13</v>
      </c>
      <c r="CJ4" s="9">
        <v>13</v>
      </c>
      <c r="CL4" s="10">
        <f>SUM(CALCULATION!BU4:BW4)</f>
        <v>13</v>
      </c>
      <c r="CM4" s="9">
        <v>6</v>
      </c>
      <c r="CN4" s="9">
        <v>6</v>
      </c>
      <c r="CP4" s="31">
        <v>185</v>
      </c>
      <c r="CQ4" s="9">
        <v>26</v>
      </c>
      <c r="CR4" s="9">
        <v>29</v>
      </c>
      <c r="CT4" s="9">
        <f>SUM(CALCULATION!BY4:CA4)</f>
        <v>40</v>
      </c>
      <c r="CU4" s="9">
        <v>4</v>
      </c>
      <c r="CV4" s="9">
        <v>10</v>
      </c>
      <c r="CX4" s="31">
        <v>163</v>
      </c>
      <c r="CY4" s="9">
        <v>13</v>
      </c>
      <c r="CZ4" s="9">
        <v>25</v>
      </c>
      <c r="DB4" s="31">
        <v>21</v>
      </c>
      <c r="DC4" s="9">
        <v>5</v>
      </c>
      <c r="DD4" s="9">
        <v>0</v>
      </c>
      <c r="DF4" s="31">
        <v>69</v>
      </c>
      <c r="DG4" s="9">
        <v>14</v>
      </c>
      <c r="DH4" s="9">
        <v>16</v>
      </c>
      <c r="DJ4" s="31">
        <v>28</v>
      </c>
      <c r="DK4" s="52">
        <v>6</v>
      </c>
      <c r="DL4" s="52">
        <v>3</v>
      </c>
      <c r="DN4" s="31">
        <v>16</v>
      </c>
      <c r="DO4" s="10">
        <v>5</v>
      </c>
      <c r="DP4" s="10">
        <v>8</v>
      </c>
    </row>
    <row r="5" spans="1:120">
      <c r="A5" s="7">
        <f>SUM([1]Sheet1!D5:F5)</f>
        <v>65</v>
      </c>
      <c r="B5" s="9">
        <v>9</v>
      </c>
      <c r="C5" s="9">
        <v>8</v>
      </c>
      <c r="E5" s="7">
        <f>SUM([1]Sheet1!H5:J5)</f>
        <v>108</v>
      </c>
      <c r="F5" s="10">
        <v>18</v>
      </c>
      <c r="G5" s="9">
        <v>13</v>
      </c>
      <c r="I5" s="7">
        <f>SUM([1]Sheet1!L5:N5)</f>
        <v>95</v>
      </c>
      <c r="J5" s="10">
        <v>14</v>
      </c>
      <c r="K5" s="9">
        <v>11</v>
      </c>
      <c r="M5" s="7">
        <f>SUM([1]Sheet1!S5:U5)</f>
        <v>39</v>
      </c>
      <c r="N5" s="10">
        <v>6</v>
      </c>
      <c r="O5" s="9">
        <v>6</v>
      </c>
      <c r="Q5" s="7">
        <f>SUM([1]Sheet1!Z5:AB5)</f>
        <v>10</v>
      </c>
      <c r="R5" s="10">
        <v>1</v>
      </c>
      <c r="T5" s="10">
        <v>5</v>
      </c>
      <c r="U5" s="9"/>
      <c r="X5" s="10">
        <v>4</v>
      </c>
      <c r="Y5" s="9">
        <v>14</v>
      </c>
      <c r="AA5" s="7">
        <f>SUM([1]Sheet1!P5:Q5)</f>
        <v>7</v>
      </c>
      <c r="AB5" s="10">
        <v>5</v>
      </c>
      <c r="AC5" s="9"/>
      <c r="AD5" s="7">
        <f>SUM([1]Sheet1!W5:X5)</f>
        <v>14</v>
      </c>
      <c r="AE5" s="9">
        <v>1</v>
      </c>
      <c r="AF5" s="9">
        <v>4</v>
      </c>
      <c r="AH5" s="7">
        <f>SUM(CALCULATION!X20:Y20)</f>
        <v>8</v>
      </c>
      <c r="AI5" s="11">
        <v>6</v>
      </c>
      <c r="AK5" s="7">
        <f>SUM(CALCULATION!A5:C5)</f>
        <v>82</v>
      </c>
      <c r="AL5" s="7">
        <v>10</v>
      </c>
      <c r="AM5" s="9">
        <v>11</v>
      </c>
      <c r="AO5" s="7">
        <f>SUM(CALCULATION!T5:U5)</f>
        <v>5</v>
      </c>
      <c r="AP5" s="12">
        <v>4</v>
      </c>
      <c r="AQ5" s="9">
        <v>4</v>
      </c>
      <c r="AS5" s="7">
        <f>SUM(CALCULATION!E5:G5)</f>
        <v>139</v>
      </c>
      <c r="AT5" s="12">
        <v>21</v>
      </c>
      <c r="AU5" s="9">
        <v>21</v>
      </c>
      <c r="AW5" s="7">
        <f>SUM(CALCULATION!X5:Y5)</f>
        <v>18</v>
      </c>
      <c r="AX5" s="12">
        <v>1</v>
      </c>
      <c r="AY5" s="9">
        <v>14</v>
      </c>
      <c r="BA5" s="7">
        <f>SUM(CALCULATION!I5:K5)</f>
        <v>120</v>
      </c>
      <c r="BB5" s="12">
        <v>13</v>
      </c>
      <c r="BC5" s="9">
        <v>22</v>
      </c>
      <c r="BE5" s="7">
        <f>SUM(CALCULATION!AA5:AC5)</f>
        <v>12</v>
      </c>
      <c r="BF5" s="12">
        <v>5</v>
      </c>
      <c r="BG5" s="9">
        <v>3</v>
      </c>
      <c r="BI5" s="7">
        <f>SUM(CALCULATION!M5:O5)</f>
        <v>51</v>
      </c>
      <c r="BJ5" s="12">
        <v>11</v>
      </c>
      <c r="BK5" s="9">
        <v>5</v>
      </c>
      <c r="BM5" s="7">
        <f>SUM(CALCULATION!AD5:AF5)</f>
        <v>19</v>
      </c>
      <c r="BN5" s="12">
        <v>5</v>
      </c>
      <c r="BO5" s="9">
        <v>4</v>
      </c>
      <c r="BQ5" s="7">
        <f>SUM(CALCULATION!Q5:R5)</f>
        <v>11</v>
      </c>
      <c r="BR5" s="13">
        <v>1</v>
      </c>
      <c r="BS5" s="10">
        <v>4</v>
      </c>
      <c r="BU5" s="7">
        <f>SUM(CALCULATION!T5:U5)</f>
        <v>5</v>
      </c>
      <c r="BV5" s="12">
        <v>4</v>
      </c>
      <c r="BW5" s="9">
        <v>4</v>
      </c>
      <c r="BY5" s="7">
        <f>SUM(CALCULATION!X5:Y5)</f>
        <v>18</v>
      </c>
      <c r="BZ5" s="9">
        <v>2</v>
      </c>
      <c r="CA5" s="9">
        <v>14</v>
      </c>
      <c r="CC5" s="10">
        <f>SUM(CALCULATION!BU5:BW5)</f>
        <v>13</v>
      </c>
      <c r="CD5" s="9">
        <v>5</v>
      </c>
      <c r="CE5" s="9">
        <v>6</v>
      </c>
      <c r="CF5" s="7">
        <f t="shared" si="0"/>
        <v>24</v>
      </c>
      <c r="CH5" s="31">
        <v>103</v>
      </c>
      <c r="CI5" s="9">
        <v>12</v>
      </c>
      <c r="CJ5" s="9">
        <v>15</v>
      </c>
      <c r="CL5" s="10">
        <f>SUM(CALCULATION!BU5:BW5)</f>
        <v>13</v>
      </c>
      <c r="CM5" s="9">
        <v>5</v>
      </c>
      <c r="CN5" s="9">
        <v>6</v>
      </c>
      <c r="CP5" s="31">
        <v>181</v>
      </c>
      <c r="CQ5" s="9">
        <v>22</v>
      </c>
      <c r="CR5" s="9">
        <v>28</v>
      </c>
      <c r="CT5" s="9">
        <f>SUM(CALCULATION!BY5:CA5)</f>
        <v>34</v>
      </c>
      <c r="CU5" s="9">
        <v>4</v>
      </c>
      <c r="CV5" s="9">
        <v>8</v>
      </c>
      <c r="CX5" s="31">
        <v>155</v>
      </c>
      <c r="CY5" s="9">
        <v>12</v>
      </c>
      <c r="CZ5" s="9">
        <v>27</v>
      </c>
      <c r="DB5" s="31">
        <v>20</v>
      </c>
      <c r="DC5" s="9">
        <v>4</v>
      </c>
      <c r="DD5" s="9">
        <v>1</v>
      </c>
      <c r="DF5" s="31">
        <v>67</v>
      </c>
      <c r="DG5" s="9">
        <v>14</v>
      </c>
      <c r="DH5" s="9">
        <v>16</v>
      </c>
      <c r="DJ5" s="31">
        <v>28</v>
      </c>
      <c r="DK5" s="52">
        <v>5</v>
      </c>
      <c r="DL5" s="52">
        <v>3</v>
      </c>
      <c r="DN5" s="31">
        <v>16</v>
      </c>
      <c r="DO5" s="10">
        <v>5</v>
      </c>
      <c r="DP5" s="10">
        <v>8</v>
      </c>
    </row>
    <row r="6" spans="1:120">
      <c r="A6" s="7">
        <f>SUM([1]Sheet1!D6:F6)</f>
        <v>63</v>
      </c>
      <c r="B6" s="9">
        <v>8</v>
      </c>
      <c r="C6" s="9">
        <v>7</v>
      </c>
      <c r="E6" s="7">
        <f>SUM([1]Sheet1!H6:J6)</f>
        <v>101</v>
      </c>
      <c r="F6" s="10">
        <v>18</v>
      </c>
      <c r="G6" s="9">
        <v>12</v>
      </c>
      <c r="I6" s="7">
        <f>SUM([1]Sheet1!L6:N6)</f>
        <v>89</v>
      </c>
      <c r="J6" s="10">
        <v>14</v>
      </c>
      <c r="K6" s="9">
        <v>9</v>
      </c>
      <c r="M6" s="7">
        <f>SUM([1]Sheet1!S6:U6)</f>
        <v>38</v>
      </c>
      <c r="N6" s="10">
        <v>7</v>
      </c>
      <c r="O6" s="9">
        <v>6</v>
      </c>
      <c r="Q6" s="7">
        <f>SUM([1]Sheet1!Z6:AB6)</f>
        <v>10</v>
      </c>
      <c r="R6" s="10">
        <v>1</v>
      </c>
      <c r="T6" s="10">
        <v>4</v>
      </c>
      <c r="U6" s="9"/>
      <c r="X6" s="10">
        <v>8</v>
      </c>
      <c r="Y6" s="9">
        <v>12</v>
      </c>
      <c r="AA6" s="7">
        <f>SUM([1]Sheet1!P6:Q6)</f>
        <v>7</v>
      </c>
      <c r="AB6" s="10">
        <v>5</v>
      </c>
      <c r="AC6" s="9"/>
      <c r="AD6" s="7">
        <f>SUM([1]Sheet1!W6:X6)</f>
        <v>14</v>
      </c>
      <c r="AE6" s="9">
        <v>1</v>
      </c>
      <c r="AF6" s="9">
        <v>4</v>
      </c>
      <c r="AH6" s="7">
        <f>SUM(CALCULATION!X21:Y21)</f>
        <v>10</v>
      </c>
      <c r="AI6" s="11">
        <v>8</v>
      </c>
      <c r="AK6" s="7">
        <f>SUM(CALCULATION!A6:C6)</f>
        <v>78</v>
      </c>
      <c r="AL6" s="7">
        <v>10</v>
      </c>
      <c r="AM6" s="9">
        <v>13</v>
      </c>
      <c r="AO6" s="7">
        <f>SUM(CALCULATION!T6:U6)</f>
        <v>4</v>
      </c>
      <c r="AP6" s="12">
        <v>4</v>
      </c>
      <c r="AQ6" s="9">
        <v>4</v>
      </c>
      <c r="AS6" s="7">
        <f>SUM(CALCULATION!E6:G6)</f>
        <v>131</v>
      </c>
      <c r="AT6" s="12">
        <v>20</v>
      </c>
      <c r="AU6" s="9">
        <v>21</v>
      </c>
      <c r="AW6" s="7">
        <f>SUM(CALCULATION!X6:Y6)</f>
        <v>20</v>
      </c>
      <c r="AX6" s="12">
        <v>2</v>
      </c>
      <c r="AY6" s="9">
        <v>16</v>
      </c>
      <c r="BA6" s="7">
        <f>SUM(CALCULATION!I6:K6)</f>
        <v>112</v>
      </c>
      <c r="BB6" s="12">
        <v>16</v>
      </c>
      <c r="BC6" s="9">
        <v>22</v>
      </c>
      <c r="BE6" s="7">
        <f>SUM(CALCULATION!AA6:AC6)</f>
        <v>12</v>
      </c>
      <c r="BF6" s="12">
        <v>5</v>
      </c>
      <c r="BG6" s="9">
        <v>4</v>
      </c>
      <c r="BI6" s="7">
        <f>SUM(CALCULATION!M6:O6)</f>
        <v>51</v>
      </c>
      <c r="BJ6" s="12">
        <v>13</v>
      </c>
      <c r="BK6" s="9">
        <v>4</v>
      </c>
      <c r="BM6" s="7">
        <f>SUM(CALCULATION!AD6:AF6)</f>
        <v>19</v>
      </c>
      <c r="BN6" s="12">
        <v>5</v>
      </c>
      <c r="BO6" s="9">
        <v>2</v>
      </c>
      <c r="BQ6" s="7">
        <f>SUM(CALCULATION!Q6:R6)</f>
        <v>11</v>
      </c>
      <c r="BR6" s="13">
        <v>1</v>
      </c>
      <c r="BS6" s="10">
        <v>3</v>
      </c>
      <c r="BU6" s="7">
        <f>SUM(CALCULATION!T6:U6)</f>
        <v>4</v>
      </c>
      <c r="BV6" s="12">
        <v>4</v>
      </c>
      <c r="BW6" s="9">
        <v>4</v>
      </c>
      <c r="BY6" s="7">
        <f>SUM(CALCULATION!X6:Y6)</f>
        <v>20</v>
      </c>
      <c r="BZ6" s="9">
        <v>4</v>
      </c>
      <c r="CA6" s="9">
        <v>16</v>
      </c>
      <c r="CC6" s="10">
        <f>SUM(CALCULATION!BU6:BW6)</f>
        <v>12</v>
      </c>
      <c r="CD6" s="9">
        <v>6</v>
      </c>
      <c r="CE6" s="9">
        <v>6</v>
      </c>
      <c r="CF6" s="7">
        <f t="shared" si="0"/>
        <v>24</v>
      </c>
      <c r="CH6" s="31">
        <v>101</v>
      </c>
      <c r="CI6" s="9">
        <v>13</v>
      </c>
      <c r="CJ6" s="9">
        <v>14</v>
      </c>
      <c r="CL6" s="10">
        <f>SUM(CALCULATION!BU6:BW6)</f>
        <v>12</v>
      </c>
      <c r="CM6" s="9">
        <v>6</v>
      </c>
      <c r="CN6" s="9">
        <v>6</v>
      </c>
      <c r="CP6" s="31">
        <v>172</v>
      </c>
      <c r="CQ6" s="9">
        <v>22</v>
      </c>
      <c r="CR6" s="9">
        <v>29</v>
      </c>
      <c r="CT6" s="9">
        <f>SUM(CALCULATION!BY6:CA6)</f>
        <v>40</v>
      </c>
      <c r="CU6" s="9">
        <v>4</v>
      </c>
      <c r="CV6" s="9">
        <v>10</v>
      </c>
      <c r="CX6" s="31">
        <v>150</v>
      </c>
      <c r="CY6" s="9">
        <v>12</v>
      </c>
      <c r="CZ6" s="9">
        <v>26</v>
      </c>
      <c r="DB6" s="31">
        <v>21</v>
      </c>
      <c r="DC6" s="9">
        <v>5</v>
      </c>
      <c r="DD6" s="9">
        <v>2</v>
      </c>
      <c r="DF6" s="31">
        <v>68</v>
      </c>
      <c r="DG6" s="9">
        <v>16</v>
      </c>
      <c r="DH6" s="9">
        <v>18</v>
      </c>
      <c r="DJ6" s="31">
        <v>26</v>
      </c>
      <c r="DK6" s="52">
        <v>6</v>
      </c>
      <c r="DL6" s="52">
        <v>1</v>
      </c>
      <c r="DN6" s="31">
        <v>15</v>
      </c>
      <c r="DO6" s="10">
        <v>5</v>
      </c>
      <c r="DP6" s="10">
        <v>8</v>
      </c>
    </row>
    <row r="7" spans="1:120">
      <c r="A7" s="7">
        <f>SUM([1]Sheet1!D7:F7)</f>
        <v>65</v>
      </c>
      <c r="B7" s="9">
        <v>9</v>
      </c>
      <c r="C7" s="9">
        <v>8</v>
      </c>
      <c r="E7" s="7">
        <f>SUM([1]Sheet1!H7:J7)</f>
        <v>105</v>
      </c>
      <c r="F7" s="10">
        <v>20</v>
      </c>
      <c r="G7" s="9">
        <v>13</v>
      </c>
      <c r="I7" s="7">
        <f>SUM([1]Sheet1!L7:N7)</f>
        <v>95</v>
      </c>
      <c r="J7" s="10">
        <v>14</v>
      </c>
      <c r="K7" s="9">
        <v>11</v>
      </c>
      <c r="M7" s="7">
        <f>SUM([1]Sheet1!S7:U7)</f>
        <v>39</v>
      </c>
      <c r="N7" s="10">
        <v>7</v>
      </c>
      <c r="O7" s="9">
        <v>6</v>
      </c>
      <c r="Q7" s="7">
        <f>SUM([1]Sheet1!Z7:AB7)</f>
        <v>10</v>
      </c>
      <c r="R7" s="10">
        <v>1</v>
      </c>
      <c r="T7" s="10">
        <v>5</v>
      </c>
      <c r="U7" s="9"/>
      <c r="X7" s="10">
        <v>8</v>
      </c>
      <c r="Y7" s="9">
        <v>14</v>
      </c>
      <c r="AA7" s="7">
        <f>SUM([1]Sheet1!P7:Q7)</f>
        <v>6</v>
      </c>
      <c r="AB7" s="10">
        <v>5</v>
      </c>
      <c r="AC7" s="9"/>
      <c r="AD7" s="7">
        <f>SUM([1]Sheet1!W7:X7)</f>
        <v>14</v>
      </c>
      <c r="AE7" s="9">
        <v>1</v>
      </c>
      <c r="AF7" s="9">
        <v>4</v>
      </c>
      <c r="AH7" s="7">
        <f>SUM(CALCULATION!X22:Y22)</f>
        <v>6</v>
      </c>
      <c r="AI7" s="11">
        <v>6</v>
      </c>
      <c r="AK7" s="7">
        <f>SUM(CALCULATION!A7:C7)</f>
        <v>82</v>
      </c>
      <c r="AL7" s="7">
        <v>11</v>
      </c>
      <c r="AM7" s="9">
        <v>9</v>
      </c>
      <c r="AO7" s="7">
        <f>SUM(CALCULATION!T7:U7)</f>
        <v>5</v>
      </c>
      <c r="AP7" s="12">
        <v>2</v>
      </c>
      <c r="AQ7" s="9">
        <v>1</v>
      </c>
      <c r="AS7" s="7">
        <f>SUM(CALCULATION!E7:G7)</f>
        <v>138</v>
      </c>
      <c r="AT7" s="12">
        <v>22</v>
      </c>
      <c r="AU7" s="9">
        <v>15</v>
      </c>
      <c r="AW7" s="7">
        <f>SUM(CALCULATION!X7:Y7)</f>
        <v>22</v>
      </c>
      <c r="AX7" s="12">
        <v>2</v>
      </c>
      <c r="AY7" s="9">
        <v>12</v>
      </c>
      <c r="BA7" s="7">
        <f>SUM(CALCULATION!I7:K7)</f>
        <v>120</v>
      </c>
      <c r="BB7" s="12">
        <v>15</v>
      </c>
      <c r="BC7" s="9">
        <v>26</v>
      </c>
      <c r="BE7" s="7">
        <f>SUM(CALCULATION!AA7:AC7)</f>
        <v>11</v>
      </c>
      <c r="BF7" s="12">
        <v>5</v>
      </c>
      <c r="BG7" s="9">
        <v>4</v>
      </c>
      <c r="BI7" s="7">
        <f>SUM(CALCULATION!M7:O7)</f>
        <v>52</v>
      </c>
      <c r="BJ7" s="12">
        <v>13</v>
      </c>
      <c r="BK7" s="9">
        <v>3</v>
      </c>
      <c r="BM7" s="7">
        <f>SUM(CALCULATION!AD7:AF7)</f>
        <v>19</v>
      </c>
      <c r="BN7" s="12">
        <v>4</v>
      </c>
      <c r="BO7" s="9">
        <v>4</v>
      </c>
      <c r="BQ7" s="7">
        <f>SUM(CALCULATION!Q7:R7)</f>
        <v>11</v>
      </c>
      <c r="BR7" s="13">
        <v>1</v>
      </c>
      <c r="BS7" s="10">
        <v>3</v>
      </c>
      <c r="BU7" s="7">
        <f>SUM(CALCULATION!T7:U7)</f>
        <v>5</v>
      </c>
      <c r="BV7" s="12">
        <v>2</v>
      </c>
      <c r="BW7" s="9">
        <v>1</v>
      </c>
      <c r="BY7" s="7">
        <f>SUM(CALCULATION!X7:Y7)</f>
        <v>22</v>
      </c>
      <c r="BZ7" s="9">
        <v>4</v>
      </c>
      <c r="CA7" s="9">
        <v>12</v>
      </c>
      <c r="CC7" s="10">
        <f>SUM(CALCULATION!BU7:BW7)</f>
        <v>8</v>
      </c>
      <c r="CD7" s="9">
        <v>6</v>
      </c>
      <c r="CE7" s="9">
        <v>5</v>
      </c>
      <c r="CF7" s="7">
        <f t="shared" si="0"/>
        <v>19</v>
      </c>
      <c r="CH7" s="31">
        <v>102</v>
      </c>
      <c r="CI7" s="9">
        <v>12</v>
      </c>
      <c r="CJ7" s="9">
        <v>11</v>
      </c>
      <c r="CL7" s="10">
        <f>SUM(CALCULATION!BU7:BW7)</f>
        <v>8</v>
      </c>
      <c r="CM7" s="9">
        <v>6</v>
      </c>
      <c r="CN7" s="9">
        <v>5</v>
      </c>
      <c r="CP7" s="31">
        <v>175</v>
      </c>
      <c r="CQ7" s="9">
        <v>20</v>
      </c>
      <c r="CR7" s="9">
        <v>24</v>
      </c>
      <c r="CT7" s="9">
        <f>SUM(CALCULATION!BY7:CA7)</f>
        <v>38</v>
      </c>
      <c r="CU7" s="9">
        <v>4</v>
      </c>
      <c r="CV7" s="9">
        <v>10</v>
      </c>
      <c r="CX7" s="31">
        <v>161</v>
      </c>
      <c r="CY7" s="9">
        <v>11</v>
      </c>
      <c r="CZ7" s="9">
        <v>23</v>
      </c>
      <c r="DB7" s="31">
        <v>20</v>
      </c>
      <c r="DC7" s="9">
        <v>4</v>
      </c>
      <c r="DD7" s="9">
        <v>1</v>
      </c>
      <c r="DF7" s="31">
        <v>68</v>
      </c>
      <c r="DG7" s="9">
        <v>14</v>
      </c>
      <c r="DH7" s="9">
        <v>17</v>
      </c>
      <c r="DJ7" s="31">
        <v>27</v>
      </c>
      <c r="DK7" s="52">
        <v>5</v>
      </c>
      <c r="DL7" s="52">
        <v>3</v>
      </c>
      <c r="DN7" s="31">
        <v>15</v>
      </c>
      <c r="DO7" s="10">
        <v>5</v>
      </c>
      <c r="DP7" s="10">
        <v>8</v>
      </c>
    </row>
    <row r="8" spans="1:120">
      <c r="A8" s="7">
        <f>SUM([1]Sheet1!D8:F8)</f>
        <v>67</v>
      </c>
      <c r="B8" s="9">
        <v>9</v>
      </c>
      <c r="C8" s="9">
        <v>7</v>
      </c>
      <c r="E8" s="7">
        <f>SUM([1]Sheet1!H8:J8)</f>
        <v>112</v>
      </c>
      <c r="F8" s="10">
        <v>20</v>
      </c>
      <c r="G8" s="9">
        <v>11</v>
      </c>
      <c r="I8" s="7">
        <f>SUM([1]Sheet1!L8:N8)</f>
        <v>102</v>
      </c>
      <c r="J8" s="10">
        <v>16</v>
      </c>
      <c r="K8" s="9">
        <v>10</v>
      </c>
      <c r="M8" s="7">
        <f>SUM([1]Sheet1!S8:U8)</f>
        <v>39</v>
      </c>
      <c r="N8" s="10">
        <v>8</v>
      </c>
      <c r="O8" s="9">
        <v>6</v>
      </c>
      <c r="Q8" s="7">
        <f>SUM([1]Sheet1!Z8:AB8)</f>
        <v>10</v>
      </c>
      <c r="R8" s="10">
        <v>1</v>
      </c>
      <c r="T8" s="10">
        <v>5</v>
      </c>
      <c r="U8" s="9"/>
      <c r="X8" s="10">
        <v>8</v>
      </c>
      <c r="Y8" s="9">
        <v>10</v>
      </c>
      <c r="AA8" s="7">
        <f>SUM([1]Sheet1!P8:Q8)</f>
        <v>5</v>
      </c>
      <c r="AB8" s="10">
        <v>5</v>
      </c>
      <c r="AC8" s="9"/>
      <c r="AD8" s="7">
        <f>SUM([1]Sheet1!W8:X8)</f>
        <v>14</v>
      </c>
      <c r="AE8" s="9">
        <v>1</v>
      </c>
      <c r="AF8" s="9">
        <v>4</v>
      </c>
      <c r="AH8" s="7">
        <f>SUM(CALCULATION!X23:Y23)</f>
        <v>10</v>
      </c>
      <c r="AI8" s="11">
        <v>8</v>
      </c>
      <c r="AK8" s="7">
        <f>SUM(CALCULATION!A8:C8)</f>
        <v>83</v>
      </c>
      <c r="AL8" s="7">
        <v>10</v>
      </c>
      <c r="AM8" s="9">
        <v>13</v>
      </c>
      <c r="AO8" s="7">
        <f>SUM(CALCULATION!T8:U8)</f>
        <v>5</v>
      </c>
      <c r="AP8" s="12">
        <v>4</v>
      </c>
      <c r="AQ8" s="9">
        <v>4</v>
      </c>
      <c r="AS8" s="7">
        <f>SUM(CALCULATION!E8:G8)</f>
        <v>143</v>
      </c>
      <c r="AT8" s="12">
        <v>22</v>
      </c>
      <c r="AU8" s="9">
        <v>24</v>
      </c>
      <c r="AW8" s="7">
        <f>SUM(CALCULATION!X8:Y8)</f>
        <v>18</v>
      </c>
      <c r="AX8" s="12">
        <v>2</v>
      </c>
      <c r="AY8" s="9">
        <v>16</v>
      </c>
      <c r="BA8" s="7">
        <f>SUM(CALCULATION!I8:K8)</f>
        <v>128</v>
      </c>
      <c r="BB8" s="12">
        <v>11</v>
      </c>
      <c r="BC8" s="9">
        <v>25</v>
      </c>
      <c r="BE8" s="7">
        <f>SUM(CALCULATION!AA8:AC8)</f>
        <v>10</v>
      </c>
      <c r="BF8" s="12">
        <v>5</v>
      </c>
      <c r="BG8" s="9">
        <v>4</v>
      </c>
      <c r="BI8" s="7">
        <f>SUM(CALCULATION!M8:O8)</f>
        <v>53</v>
      </c>
      <c r="BJ8" s="12">
        <v>13</v>
      </c>
      <c r="BK8" s="9">
        <v>6</v>
      </c>
      <c r="BM8" s="7">
        <f>SUM(CALCULATION!AD8:AF8)</f>
        <v>19</v>
      </c>
      <c r="BN8" s="12">
        <v>5</v>
      </c>
      <c r="BO8" s="9">
        <v>4</v>
      </c>
      <c r="BQ8" s="7">
        <f>SUM(CALCULATION!Q8:R8)</f>
        <v>11</v>
      </c>
      <c r="BR8" s="13">
        <v>1</v>
      </c>
      <c r="BS8" s="10">
        <v>3</v>
      </c>
      <c r="BU8" s="7">
        <f>SUM(CALCULATION!T8:U8)</f>
        <v>5</v>
      </c>
      <c r="BV8" s="12">
        <v>4</v>
      </c>
      <c r="BW8" s="9">
        <v>4</v>
      </c>
      <c r="BY8" s="7">
        <f>SUM(CALCULATION!X8:Y8)</f>
        <v>18</v>
      </c>
      <c r="BZ8" s="9">
        <v>4</v>
      </c>
      <c r="CA8" s="9">
        <v>16</v>
      </c>
      <c r="CC8" s="10">
        <f>SUM(CALCULATION!BU8:BW8)</f>
        <v>13</v>
      </c>
      <c r="CD8" s="9">
        <v>6</v>
      </c>
      <c r="CE8" s="9">
        <v>6</v>
      </c>
      <c r="CF8" s="7">
        <f t="shared" si="0"/>
        <v>25</v>
      </c>
      <c r="CH8" s="31">
        <v>106</v>
      </c>
      <c r="CI8" s="9">
        <v>14</v>
      </c>
      <c r="CJ8" s="9">
        <v>15</v>
      </c>
      <c r="CL8" s="10">
        <f>SUM(CALCULATION!BU8:BW8)</f>
        <v>13</v>
      </c>
      <c r="CM8" s="9">
        <v>6</v>
      </c>
      <c r="CN8" s="9">
        <v>6</v>
      </c>
      <c r="CP8" s="31">
        <v>189</v>
      </c>
      <c r="CQ8" s="9">
        <v>24</v>
      </c>
      <c r="CR8" s="9">
        <v>31</v>
      </c>
      <c r="CT8" s="9">
        <f>SUM(CALCULATION!BY8:CA8)</f>
        <v>38</v>
      </c>
      <c r="CU8" s="9">
        <v>4</v>
      </c>
      <c r="CV8" s="9">
        <v>10</v>
      </c>
      <c r="CX8" s="31">
        <v>164</v>
      </c>
      <c r="CY8" s="9">
        <v>12</v>
      </c>
      <c r="CZ8" s="9">
        <v>28</v>
      </c>
      <c r="DB8" s="31">
        <v>19</v>
      </c>
      <c r="DC8" s="9">
        <v>5</v>
      </c>
      <c r="DD8" s="9">
        <v>2</v>
      </c>
      <c r="DF8" s="31">
        <v>72</v>
      </c>
      <c r="DG8" s="9">
        <v>16</v>
      </c>
      <c r="DH8" s="9">
        <v>18</v>
      </c>
      <c r="DJ8" s="31">
        <v>28</v>
      </c>
      <c r="DK8" s="52">
        <v>6</v>
      </c>
      <c r="DL8" s="52">
        <v>3</v>
      </c>
      <c r="DN8" s="31">
        <v>15</v>
      </c>
      <c r="DO8" s="10">
        <v>5</v>
      </c>
      <c r="DP8" s="10">
        <v>8</v>
      </c>
    </row>
    <row r="9" spans="1:120">
      <c r="A9" s="7">
        <f>SUM([1]Sheet1!D9:F9)</f>
        <v>39</v>
      </c>
      <c r="B9" s="9">
        <v>8</v>
      </c>
      <c r="C9" s="9">
        <v>8</v>
      </c>
      <c r="E9" s="7">
        <f>SUM([1]Sheet1!H9:J9)</f>
        <v>60</v>
      </c>
      <c r="F9" s="10">
        <v>18</v>
      </c>
      <c r="G9" s="9">
        <v>13</v>
      </c>
      <c r="I9" s="7">
        <f>SUM([1]Sheet1!L9:N9)</f>
        <v>57</v>
      </c>
      <c r="J9" s="10">
        <v>12</v>
      </c>
      <c r="K9" s="9">
        <v>9</v>
      </c>
      <c r="M9" s="7">
        <f>SUM([1]Sheet1!S9:U9)</f>
        <v>22</v>
      </c>
      <c r="N9" s="10">
        <v>6</v>
      </c>
      <c r="O9" s="9">
        <v>6</v>
      </c>
      <c r="Q9" s="7">
        <f>SUM([1]Sheet1!Z9:AB9)</f>
        <v>2</v>
      </c>
      <c r="R9" s="10">
        <v>1</v>
      </c>
      <c r="T9" s="10">
        <v>5</v>
      </c>
      <c r="U9" s="9"/>
      <c r="X9" s="10">
        <v>6</v>
      </c>
      <c r="Y9" s="9">
        <v>14</v>
      </c>
      <c r="AA9" s="7">
        <f>SUM([1]Sheet1!P9:Q9)</f>
        <v>4</v>
      </c>
      <c r="AB9" s="10">
        <v>4</v>
      </c>
      <c r="AC9" s="9"/>
      <c r="AD9" s="7">
        <f>SUM([1]Sheet1!W9:X9)</f>
        <v>9</v>
      </c>
      <c r="AE9" s="9">
        <v>1</v>
      </c>
      <c r="AF9" s="9">
        <v>4</v>
      </c>
      <c r="AH9" s="7">
        <f>SUM(CALCULATION!X24:Y24)</f>
        <v>8</v>
      </c>
      <c r="AI9" s="11">
        <v>8</v>
      </c>
      <c r="AK9" s="7">
        <f>SUM(CALCULATION!A9:C9)</f>
        <v>55</v>
      </c>
      <c r="AL9" s="7">
        <v>8</v>
      </c>
      <c r="AM9" s="9">
        <v>12</v>
      </c>
      <c r="AO9" s="7">
        <f>SUM(CALCULATION!T9:U9)</f>
        <v>5</v>
      </c>
      <c r="AP9" s="12">
        <v>3</v>
      </c>
      <c r="AQ9" s="9">
        <v>4</v>
      </c>
      <c r="AS9" s="7">
        <f>SUM(CALCULATION!E9:G9)</f>
        <v>91</v>
      </c>
      <c r="AT9" s="12">
        <v>14</v>
      </c>
      <c r="AU9" s="9">
        <v>17</v>
      </c>
      <c r="AW9" s="7">
        <f>SUM(CALCULATION!X9:Y9)</f>
        <v>20</v>
      </c>
      <c r="AX9" s="12">
        <v>1</v>
      </c>
      <c r="AY9" s="9">
        <v>10</v>
      </c>
      <c r="BA9" s="7">
        <f>SUM(CALCULATION!I9:K9)</f>
        <v>78</v>
      </c>
      <c r="BB9" s="12">
        <v>8</v>
      </c>
      <c r="BC9" s="9">
        <v>20</v>
      </c>
      <c r="BE9" s="7">
        <f>SUM(CALCULATION!AA9:AC9)</f>
        <v>8</v>
      </c>
      <c r="BF9" s="12">
        <v>4</v>
      </c>
      <c r="BG9" s="9">
        <v>4</v>
      </c>
      <c r="BI9" s="7">
        <f>SUM(CALCULATION!M9:O9)</f>
        <v>34</v>
      </c>
      <c r="BJ9" s="12">
        <v>8</v>
      </c>
      <c r="BK9" s="9">
        <v>4</v>
      </c>
      <c r="BM9" s="7">
        <f>SUM(CALCULATION!AD9:AF9)</f>
        <v>14</v>
      </c>
      <c r="BN9" s="12">
        <v>3</v>
      </c>
      <c r="BO9" s="9">
        <v>2</v>
      </c>
      <c r="BQ9" s="7">
        <f>SUM(CALCULATION!Q9:R9)</f>
        <v>3</v>
      </c>
      <c r="BR9" s="13">
        <v>1</v>
      </c>
      <c r="BS9" s="10">
        <v>3</v>
      </c>
      <c r="BU9" s="7">
        <f>SUM(CALCULATION!T9:U9)</f>
        <v>5</v>
      </c>
      <c r="BV9" s="12">
        <v>3</v>
      </c>
      <c r="BW9" s="9">
        <v>4</v>
      </c>
      <c r="BY9" s="7">
        <f>SUM(CALCULATION!X9:Y9)</f>
        <v>20</v>
      </c>
      <c r="BZ9" s="9">
        <v>2</v>
      </c>
      <c r="CA9" s="9">
        <v>10</v>
      </c>
      <c r="CC9" s="10">
        <f>SUM(CALCULATION!BU9:BW9)</f>
        <v>12</v>
      </c>
      <c r="CD9" s="9">
        <v>2</v>
      </c>
      <c r="CE9" s="9">
        <v>6</v>
      </c>
      <c r="CF9" s="7">
        <f t="shared" si="0"/>
        <v>20</v>
      </c>
      <c r="CH9" s="31">
        <v>75</v>
      </c>
      <c r="CI9" s="9">
        <v>12</v>
      </c>
      <c r="CJ9" s="9">
        <v>12</v>
      </c>
      <c r="CL9" s="10">
        <f>SUM(CALCULATION!BU9:BW9)</f>
        <v>12</v>
      </c>
      <c r="CM9" s="9">
        <v>2</v>
      </c>
      <c r="CN9" s="9">
        <v>6</v>
      </c>
      <c r="CP9" s="31">
        <v>122</v>
      </c>
      <c r="CQ9" s="9">
        <v>22</v>
      </c>
      <c r="CR9" s="9">
        <v>22</v>
      </c>
      <c r="CT9" s="9">
        <f>SUM(CALCULATION!BY9:CA9)</f>
        <v>32</v>
      </c>
      <c r="CU9" s="9">
        <v>0</v>
      </c>
      <c r="CV9" s="9">
        <v>6</v>
      </c>
      <c r="CX9" s="31">
        <v>106</v>
      </c>
      <c r="CY9" s="9">
        <v>9</v>
      </c>
      <c r="CZ9" s="9">
        <v>14</v>
      </c>
      <c r="DB9" s="31">
        <v>16</v>
      </c>
      <c r="DC9" s="9">
        <v>2</v>
      </c>
      <c r="DD9" s="9">
        <v>2</v>
      </c>
      <c r="DF9" s="31">
        <v>46</v>
      </c>
      <c r="DG9" s="9">
        <v>11</v>
      </c>
      <c r="DH9" s="9">
        <v>16</v>
      </c>
      <c r="DJ9" s="31">
        <v>19</v>
      </c>
      <c r="DK9" s="52">
        <v>5</v>
      </c>
      <c r="DL9" s="52">
        <v>3</v>
      </c>
      <c r="DN9" s="31">
        <v>7</v>
      </c>
      <c r="DO9" s="10">
        <v>4</v>
      </c>
      <c r="DP9" s="10">
        <v>6</v>
      </c>
    </row>
    <row r="10" spans="1:120">
      <c r="A10" s="7">
        <f>SUM([1]Sheet1!D10:F10)</f>
        <v>42</v>
      </c>
      <c r="B10" s="9">
        <v>9</v>
      </c>
      <c r="C10" s="9">
        <v>7</v>
      </c>
      <c r="E10" s="7">
        <f>SUM([1]Sheet1!H10:J10)</f>
        <v>67</v>
      </c>
      <c r="F10" s="10">
        <v>17</v>
      </c>
      <c r="G10" s="9">
        <v>12</v>
      </c>
      <c r="I10" s="7">
        <f>SUM([1]Sheet1!L10:N10)</f>
        <v>49</v>
      </c>
      <c r="J10" s="10">
        <v>13</v>
      </c>
      <c r="K10" s="9">
        <v>8</v>
      </c>
      <c r="M10" s="7">
        <f>SUM([1]Sheet1!S10:U10)</f>
        <v>23</v>
      </c>
      <c r="N10" s="10">
        <v>4</v>
      </c>
      <c r="O10" s="9">
        <v>6</v>
      </c>
      <c r="Q10" s="7">
        <f>SUM([1]Sheet1!Z10:AB10)</f>
        <v>3</v>
      </c>
      <c r="R10" s="10">
        <v>1</v>
      </c>
      <c r="T10" s="10">
        <v>3</v>
      </c>
      <c r="U10" s="9"/>
      <c r="X10" s="10">
        <v>6</v>
      </c>
      <c r="Y10" s="9">
        <v>12</v>
      </c>
      <c r="AA10" s="7">
        <f>SUM([1]Sheet1!P10:Q10)</f>
        <v>4</v>
      </c>
      <c r="AB10" s="10">
        <v>5</v>
      </c>
      <c r="AC10" s="9"/>
      <c r="AD10" s="7">
        <f>SUM([1]Sheet1!W10:X10)</f>
        <v>9</v>
      </c>
      <c r="AE10" s="9">
        <v>1</v>
      </c>
      <c r="AF10" s="9">
        <v>4</v>
      </c>
      <c r="AH10" s="7">
        <f>SUM(CALCULATION!X25:Y25)</f>
        <v>0</v>
      </c>
      <c r="AI10" s="11">
        <v>0</v>
      </c>
      <c r="AK10" s="7">
        <f>SUM(CALCULATION!A10:C10)</f>
        <v>58</v>
      </c>
      <c r="AL10" s="7">
        <v>9</v>
      </c>
      <c r="AM10" s="9">
        <v>10</v>
      </c>
      <c r="AO10" s="7">
        <f>SUM(CALCULATION!T10:U10)</f>
        <v>3</v>
      </c>
      <c r="AP10" s="12">
        <v>2</v>
      </c>
      <c r="AQ10" s="9">
        <v>3</v>
      </c>
      <c r="AS10" s="7">
        <f>SUM(CALCULATION!E10:G10)</f>
        <v>96</v>
      </c>
      <c r="AT10" s="12">
        <v>19</v>
      </c>
      <c r="AU10" s="9">
        <v>20</v>
      </c>
      <c r="AW10" s="7">
        <f>SUM(CALCULATION!X10:Y10)</f>
        <v>18</v>
      </c>
      <c r="AX10" s="12">
        <v>1</v>
      </c>
      <c r="AY10" s="9">
        <v>12</v>
      </c>
      <c r="BA10" s="7">
        <f>SUM(CALCULATION!I10:K10)</f>
        <v>70</v>
      </c>
      <c r="BB10" s="12">
        <v>14</v>
      </c>
      <c r="BC10" s="9">
        <v>20</v>
      </c>
      <c r="BE10" s="7">
        <f>SUM(CALCULATION!AA10:AC10)</f>
        <v>9</v>
      </c>
      <c r="BF10" s="12">
        <v>4</v>
      </c>
      <c r="BG10" s="9">
        <v>3</v>
      </c>
      <c r="BI10" s="7">
        <f>SUM(CALCULATION!M10:O10)</f>
        <v>33</v>
      </c>
      <c r="BJ10" s="12">
        <v>11</v>
      </c>
      <c r="BK10" s="9">
        <v>5</v>
      </c>
      <c r="BM10" s="7">
        <f>SUM(CALCULATION!AD10:AF10)</f>
        <v>14</v>
      </c>
      <c r="BN10" s="12">
        <v>4</v>
      </c>
      <c r="BO10" s="9">
        <v>4</v>
      </c>
      <c r="BQ10" s="7">
        <f>SUM(CALCULATION!Q10:R10)</f>
        <v>4</v>
      </c>
      <c r="BR10" s="13">
        <v>1</v>
      </c>
      <c r="BS10" s="10">
        <v>3</v>
      </c>
      <c r="BU10" s="7">
        <f>SUM(CALCULATION!T10:U10)</f>
        <v>3</v>
      </c>
      <c r="BV10" s="12">
        <v>2</v>
      </c>
      <c r="BW10" s="9">
        <v>3</v>
      </c>
      <c r="BY10" s="7">
        <f>SUM(CALCULATION!X10:Y10)</f>
        <v>18</v>
      </c>
      <c r="BZ10" s="9">
        <v>2</v>
      </c>
      <c r="CA10" s="9">
        <v>12</v>
      </c>
      <c r="CC10" s="10">
        <f>SUM(CALCULATION!BU10:BW10)</f>
        <v>8</v>
      </c>
      <c r="CD10" s="9">
        <v>4</v>
      </c>
      <c r="CE10" s="9">
        <v>5</v>
      </c>
      <c r="CF10" s="7">
        <f t="shared" si="0"/>
        <v>17</v>
      </c>
      <c r="CH10" s="31">
        <v>77</v>
      </c>
      <c r="CI10" s="9">
        <v>11</v>
      </c>
      <c r="CJ10" s="9">
        <v>12</v>
      </c>
      <c r="CL10" s="10">
        <f>SUM(CALCULATION!BU10:BW10)</f>
        <v>8</v>
      </c>
      <c r="CM10" s="9">
        <v>4</v>
      </c>
      <c r="CN10" s="9">
        <v>5</v>
      </c>
      <c r="CP10" s="31">
        <v>135</v>
      </c>
      <c r="CQ10" s="9">
        <v>21</v>
      </c>
      <c r="CR10" s="9">
        <v>23</v>
      </c>
      <c r="CT10" s="9">
        <f>SUM(CALCULATION!BY10:CA10)</f>
        <v>32</v>
      </c>
      <c r="CU10" s="9">
        <v>4</v>
      </c>
      <c r="CV10" s="9">
        <v>8</v>
      </c>
      <c r="CX10" s="31">
        <v>104</v>
      </c>
      <c r="CY10" s="9">
        <v>11</v>
      </c>
      <c r="CZ10" s="9">
        <v>22</v>
      </c>
      <c r="DB10" s="31">
        <v>16</v>
      </c>
      <c r="DC10" s="9">
        <v>4</v>
      </c>
      <c r="DD10" s="9">
        <v>2</v>
      </c>
      <c r="DF10" s="31">
        <v>49</v>
      </c>
      <c r="DG10" s="9">
        <v>16</v>
      </c>
      <c r="DH10" s="9">
        <v>14</v>
      </c>
      <c r="DJ10" s="31">
        <v>22</v>
      </c>
      <c r="DK10" s="52">
        <v>4</v>
      </c>
      <c r="DL10" s="52">
        <v>1</v>
      </c>
      <c r="DN10" s="31">
        <v>8</v>
      </c>
      <c r="DO10" s="10">
        <v>3</v>
      </c>
      <c r="DP10" s="10">
        <v>8</v>
      </c>
    </row>
    <row r="11" spans="1:120">
      <c r="A11" s="7">
        <f>SUM([1]Sheet1!D11:F11)</f>
        <v>67</v>
      </c>
      <c r="B11" s="9">
        <v>9</v>
      </c>
      <c r="C11" s="9">
        <v>8</v>
      </c>
      <c r="E11" s="7">
        <f>SUM([1]Sheet1!H11:J11)</f>
        <v>107</v>
      </c>
      <c r="F11" s="10">
        <v>20</v>
      </c>
      <c r="G11" s="9">
        <v>13</v>
      </c>
      <c r="I11" s="7">
        <f>SUM([1]Sheet1!L11:N11)</f>
        <v>99</v>
      </c>
      <c r="J11" s="10">
        <v>16</v>
      </c>
      <c r="K11" s="9">
        <v>11</v>
      </c>
      <c r="M11" s="7">
        <f>SUM([1]Sheet1!S11:U11)</f>
        <v>38</v>
      </c>
      <c r="N11" s="10">
        <v>8</v>
      </c>
      <c r="O11" s="9">
        <v>6</v>
      </c>
      <c r="Q11" s="7">
        <f>SUM([1]Sheet1!Z11:AB11)</f>
        <v>8</v>
      </c>
      <c r="R11" s="10">
        <v>1</v>
      </c>
      <c r="T11" s="10">
        <v>5</v>
      </c>
      <c r="U11" s="9"/>
      <c r="X11" s="10">
        <v>8</v>
      </c>
      <c r="Y11" s="9">
        <v>14</v>
      </c>
      <c r="AA11" s="7">
        <f>SUM([1]Sheet1!P11:Q11)</f>
        <v>7</v>
      </c>
      <c r="AB11" s="10">
        <v>5</v>
      </c>
      <c r="AC11" s="9"/>
      <c r="AD11" s="7">
        <f>SUM([1]Sheet1!W11:X11)</f>
        <v>14</v>
      </c>
      <c r="AE11" s="9">
        <v>1</v>
      </c>
      <c r="AF11" s="9">
        <v>4</v>
      </c>
      <c r="AH11" s="7">
        <f>SUM(CALCULATION!X26:Y26)</f>
        <v>10</v>
      </c>
      <c r="AI11" s="11">
        <v>8</v>
      </c>
      <c r="AK11" s="7">
        <f>SUM(CALCULATION!A11:C11)</f>
        <v>84</v>
      </c>
      <c r="AL11" s="7">
        <v>11</v>
      </c>
      <c r="AM11" s="9">
        <v>13</v>
      </c>
      <c r="AO11" s="7">
        <f>SUM(CALCULATION!T11:U11)</f>
        <v>5</v>
      </c>
      <c r="AP11" s="12">
        <v>4</v>
      </c>
      <c r="AQ11" s="9">
        <v>4</v>
      </c>
      <c r="AS11" s="7">
        <f>SUM(CALCULATION!E11:G11)</f>
        <v>140</v>
      </c>
      <c r="AT11" s="12">
        <v>23</v>
      </c>
      <c r="AU11" s="9">
        <v>21</v>
      </c>
      <c r="AW11" s="7">
        <f>SUM(CALCULATION!X11:Y11)</f>
        <v>22</v>
      </c>
      <c r="AX11" s="12">
        <v>2</v>
      </c>
      <c r="AY11" s="9">
        <v>16</v>
      </c>
      <c r="BA11" s="7">
        <f>SUM(CALCULATION!I11:K11)</f>
        <v>126</v>
      </c>
      <c r="BB11" s="12">
        <v>16</v>
      </c>
      <c r="BC11" s="9">
        <v>26</v>
      </c>
      <c r="BE11" s="7">
        <f>SUM(CALCULATION!AA11:AC11)</f>
        <v>12</v>
      </c>
      <c r="BF11" s="12">
        <v>5</v>
      </c>
      <c r="BG11" s="9">
        <v>4</v>
      </c>
      <c r="BI11" s="7">
        <f>SUM(CALCULATION!M11:O11)</f>
        <v>52</v>
      </c>
      <c r="BJ11" s="12">
        <v>13</v>
      </c>
      <c r="BK11" s="9">
        <v>6</v>
      </c>
      <c r="BM11" s="7">
        <f>SUM(CALCULATION!AD11:AF11)</f>
        <v>19</v>
      </c>
      <c r="BN11" s="12">
        <v>5</v>
      </c>
      <c r="BO11" s="9">
        <v>4</v>
      </c>
      <c r="BQ11" s="7">
        <f>SUM(CALCULATION!Q11:R11)</f>
        <v>9</v>
      </c>
      <c r="BR11" s="13">
        <v>1</v>
      </c>
      <c r="BS11" s="10">
        <v>4</v>
      </c>
      <c r="BU11" s="7">
        <f>SUM(CALCULATION!T11:U11)</f>
        <v>5</v>
      </c>
      <c r="BV11" s="12">
        <v>4</v>
      </c>
      <c r="BW11" s="9">
        <v>4</v>
      </c>
      <c r="BY11" s="7">
        <f>SUM(CALCULATION!X11:Y11)</f>
        <v>22</v>
      </c>
      <c r="BZ11" s="9">
        <v>4</v>
      </c>
      <c r="CA11" s="9">
        <v>16</v>
      </c>
      <c r="CC11" s="10">
        <f>SUM(CALCULATION!BU11:BW11)</f>
        <v>13</v>
      </c>
      <c r="CD11" s="9">
        <v>6</v>
      </c>
      <c r="CE11" s="9">
        <v>6</v>
      </c>
      <c r="CF11" s="7">
        <f t="shared" si="0"/>
        <v>25</v>
      </c>
      <c r="CH11" s="31">
        <v>108</v>
      </c>
      <c r="CI11" s="9">
        <v>13</v>
      </c>
      <c r="CJ11" s="9">
        <v>15</v>
      </c>
      <c r="CL11" s="10">
        <f>SUM(CALCULATION!BU11:BW11)</f>
        <v>13</v>
      </c>
      <c r="CM11" s="9">
        <v>6</v>
      </c>
      <c r="CN11" s="9">
        <v>6</v>
      </c>
      <c r="CP11" s="31">
        <v>184</v>
      </c>
      <c r="CQ11" s="9">
        <v>23</v>
      </c>
      <c r="CR11" s="9">
        <v>31</v>
      </c>
      <c r="CT11" s="9">
        <f>SUM(CALCULATION!BY11:CA11)</f>
        <v>42</v>
      </c>
      <c r="CU11" s="9">
        <v>2</v>
      </c>
      <c r="CV11" s="9">
        <v>10</v>
      </c>
      <c r="CX11" s="31">
        <v>168</v>
      </c>
      <c r="CY11" s="9">
        <v>12</v>
      </c>
      <c r="CZ11" s="9">
        <v>28</v>
      </c>
      <c r="DB11" s="31">
        <v>21</v>
      </c>
      <c r="DC11" s="9">
        <v>4</v>
      </c>
      <c r="DD11" s="9">
        <v>2</v>
      </c>
      <c r="DF11" s="31">
        <v>71</v>
      </c>
      <c r="DG11" s="9">
        <v>15</v>
      </c>
      <c r="DH11" s="9">
        <v>18</v>
      </c>
      <c r="DJ11" s="31">
        <v>28</v>
      </c>
      <c r="DK11" s="52">
        <v>6</v>
      </c>
      <c r="DL11" s="52">
        <v>3</v>
      </c>
      <c r="DN11" s="31">
        <v>14</v>
      </c>
      <c r="DO11" s="10">
        <v>5</v>
      </c>
      <c r="DP11" s="10">
        <v>8</v>
      </c>
    </row>
    <row r="12" spans="1:120">
      <c r="A12" s="7">
        <f>SUM([1]Sheet1!D12:F12)</f>
        <v>65</v>
      </c>
      <c r="B12" s="9">
        <v>8</v>
      </c>
      <c r="C12" s="9">
        <v>8</v>
      </c>
      <c r="E12" s="7">
        <f>SUM([1]Sheet1!H12:J12)</f>
        <v>102</v>
      </c>
      <c r="F12" s="10">
        <v>16</v>
      </c>
      <c r="G12" s="9">
        <v>10</v>
      </c>
      <c r="I12" s="7">
        <f>SUM([1]Sheet1!L12:N12)</f>
        <v>85</v>
      </c>
      <c r="J12" s="10">
        <v>15</v>
      </c>
      <c r="K12" s="9">
        <v>10</v>
      </c>
      <c r="M12" s="7">
        <f>SUM([1]Sheet1!S12:U12)</f>
        <v>37</v>
      </c>
      <c r="N12" s="10">
        <v>7</v>
      </c>
      <c r="O12" s="9">
        <v>6</v>
      </c>
      <c r="Q12" s="7">
        <f>SUM([1]Sheet1!Z12:AB12)</f>
        <v>10</v>
      </c>
      <c r="R12" s="10">
        <v>1</v>
      </c>
      <c r="T12" s="10">
        <v>3</v>
      </c>
      <c r="U12" s="9"/>
      <c r="X12" s="10">
        <v>8</v>
      </c>
      <c r="Y12" s="9">
        <v>14</v>
      </c>
      <c r="AA12" s="7">
        <f>SUM([1]Sheet1!P12:Q12)</f>
        <v>6</v>
      </c>
      <c r="AB12" s="10">
        <v>5</v>
      </c>
      <c r="AC12" s="9"/>
      <c r="AD12" s="7">
        <f>SUM([1]Sheet1!W12:X12)</f>
        <v>14</v>
      </c>
      <c r="AE12" s="9">
        <v>1</v>
      </c>
      <c r="AF12" s="9">
        <v>4</v>
      </c>
      <c r="AH12" s="7">
        <f>SUM(CALCULATION!X27:Y27)</f>
        <v>10</v>
      </c>
      <c r="AI12" s="11">
        <v>8</v>
      </c>
      <c r="AK12" s="7">
        <f>SUM(CALCULATION!A12:C12)</f>
        <v>81</v>
      </c>
      <c r="AL12" s="7">
        <v>9</v>
      </c>
      <c r="AM12" s="9">
        <v>12</v>
      </c>
      <c r="AO12" s="7">
        <f>SUM(CALCULATION!T12:U12)</f>
        <v>3</v>
      </c>
      <c r="AP12" s="12">
        <v>3</v>
      </c>
      <c r="AQ12" s="9">
        <v>4</v>
      </c>
      <c r="AS12" s="7">
        <f>SUM(CALCULATION!E12:G12)</f>
        <v>128</v>
      </c>
      <c r="AT12" s="12">
        <v>17</v>
      </c>
      <c r="AU12" s="9">
        <v>21</v>
      </c>
      <c r="AW12" s="7">
        <f>SUM(CALCULATION!X12:Y12)</f>
        <v>22</v>
      </c>
      <c r="AX12" s="12">
        <v>2</v>
      </c>
      <c r="AY12" s="9">
        <v>16</v>
      </c>
      <c r="BA12" s="7">
        <f>SUM(CALCULATION!I12:K12)</f>
        <v>110</v>
      </c>
      <c r="BB12" s="12">
        <v>12</v>
      </c>
      <c r="BC12" s="9">
        <v>23</v>
      </c>
      <c r="BE12" s="7">
        <f>SUM(CALCULATION!AA12:AC12)</f>
        <v>11</v>
      </c>
      <c r="BF12" s="12">
        <v>4</v>
      </c>
      <c r="BG12" s="9">
        <v>4</v>
      </c>
      <c r="BI12" s="7">
        <f>SUM(CALCULATION!M12:O12)</f>
        <v>50</v>
      </c>
      <c r="BJ12" s="12">
        <v>13</v>
      </c>
      <c r="BK12" s="9">
        <v>6</v>
      </c>
      <c r="BM12" s="7">
        <f>SUM(CALCULATION!AD12:AF12)</f>
        <v>19</v>
      </c>
      <c r="BN12" s="12">
        <v>5</v>
      </c>
      <c r="BO12" s="9">
        <v>4</v>
      </c>
      <c r="BQ12" s="7">
        <f>SUM(CALCULATION!Q12:R12)</f>
        <v>11</v>
      </c>
      <c r="BR12" s="13">
        <v>1</v>
      </c>
      <c r="BS12" s="10">
        <v>3</v>
      </c>
      <c r="BU12" s="7">
        <f>SUM(CALCULATION!T12:U12)</f>
        <v>3</v>
      </c>
      <c r="BV12" s="12">
        <v>3</v>
      </c>
      <c r="BW12" s="9">
        <v>4</v>
      </c>
      <c r="BY12" s="7">
        <f>SUM(CALCULATION!X12:Y12)</f>
        <v>22</v>
      </c>
      <c r="BZ12" s="9">
        <v>4</v>
      </c>
      <c r="CA12" s="9">
        <v>16</v>
      </c>
      <c r="CC12" s="10">
        <f>SUM(CALCULATION!BU12:BW12)</f>
        <v>10</v>
      </c>
      <c r="CD12" s="9">
        <v>5</v>
      </c>
      <c r="CE12" s="9">
        <v>6</v>
      </c>
      <c r="CF12" s="7">
        <f t="shared" si="0"/>
        <v>21</v>
      </c>
      <c r="CH12" s="31">
        <v>102</v>
      </c>
      <c r="CI12" s="9">
        <v>12</v>
      </c>
      <c r="CJ12" s="9">
        <v>14</v>
      </c>
      <c r="CL12" s="10">
        <f>SUM(CALCULATION!BU12:BW12)</f>
        <v>10</v>
      </c>
      <c r="CM12" s="9">
        <v>5</v>
      </c>
      <c r="CN12" s="9">
        <v>6</v>
      </c>
      <c r="CP12" s="31">
        <v>166</v>
      </c>
      <c r="CQ12" s="9">
        <v>18</v>
      </c>
      <c r="CR12" s="9">
        <v>29</v>
      </c>
      <c r="CT12" s="9">
        <f>SUM(CALCULATION!BY12:CA12)</f>
        <v>42</v>
      </c>
      <c r="CU12" s="9">
        <v>2</v>
      </c>
      <c r="CV12" s="9">
        <v>10</v>
      </c>
      <c r="CX12" s="31">
        <v>145</v>
      </c>
      <c r="CY12" s="9">
        <v>13</v>
      </c>
      <c r="CZ12" s="9">
        <v>28</v>
      </c>
      <c r="DB12" s="31">
        <v>19</v>
      </c>
      <c r="DC12" s="9">
        <v>4</v>
      </c>
      <c r="DD12" s="9">
        <v>1</v>
      </c>
      <c r="DF12" s="31">
        <v>69</v>
      </c>
      <c r="DG12" s="9">
        <v>10</v>
      </c>
      <c r="DH12" s="9">
        <v>16</v>
      </c>
      <c r="DJ12" s="31">
        <v>28</v>
      </c>
      <c r="DK12" s="52">
        <v>5</v>
      </c>
      <c r="DL12" s="52">
        <v>3</v>
      </c>
      <c r="DN12" s="31">
        <v>15</v>
      </c>
      <c r="DO12" s="10">
        <v>4</v>
      </c>
      <c r="DP12" s="10">
        <v>8</v>
      </c>
    </row>
    <row r="13" spans="1:120">
      <c r="A13" s="7">
        <f>SUM([1]Sheet1!D13:F13)</f>
        <v>66</v>
      </c>
      <c r="B13" s="9">
        <v>9</v>
      </c>
      <c r="C13" s="9">
        <v>7</v>
      </c>
      <c r="E13" s="7">
        <f>SUM([1]Sheet1!H13:J13)</f>
        <v>101</v>
      </c>
      <c r="F13" s="10">
        <v>19</v>
      </c>
      <c r="G13" s="9">
        <v>12</v>
      </c>
      <c r="I13" s="7">
        <f>SUM([1]Sheet1!L13:N13)</f>
        <v>86</v>
      </c>
      <c r="J13" s="10">
        <v>16</v>
      </c>
      <c r="K13" s="9">
        <v>9</v>
      </c>
      <c r="M13" s="7">
        <f>SUM([1]Sheet1!S13:U13)</f>
        <v>36</v>
      </c>
      <c r="N13" s="10">
        <v>8</v>
      </c>
      <c r="O13" s="9">
        <v>6</v>
      </c>
      <c r="Q13" s="7">
        <f>SUM([1]Sheet1!Z13:AB13)</f>
        <v>10</v>
      </c>
      <c r="R13" s="10">
        <v>1</v>
      </c>
      <c r="T13" s="10">
        <v>5</v>
      </c>
      <c r="U13" s="9"/>
      <c r="X13" s="10">
        <v>8</v>
      </c>
      <c r="Y13" s="9">
        <v>12</v>
      </c>
      <c r="AA13" s="7">
        <f>SUM([1]Sheet1!P13:Q13)</f>
        <v>6</v>
      </c>
      <c r="AB13" s="10">
        <v>5</v>
      </c>
      <c r="AC13" s="9"/>
      <c r="AD13" s="7">
        <f>SUM([1]Sheet1!W13:X13)</f>
        <v>14</v>
      </c>
      <c r="AE13" s="9">
        <v>1</v>
      </c>
      <c r="AF13" s="9">
        <v>4</v>
      </c>
      <c r="AH13" s="7">
        <f>SUM(CALCULATION!X28:Y28)</f>
        <v>10</v>
      </c>
      <c r="AI13" s="11">
        <v>8</v>
      </c>
      <c r="AK13" s="7">
        <f>SUM(CALCULATION!A13:C13)</f>
        <v>82</v>
      </c>
      <c r="AL13" s="7">
        <v>8</v>
      </c>
      <c r="AM13" s="9">
        <v>12</v>
      </c>
      <c r="AO13" s="7">
        <f>SUM(CALCULATION!T13:U13)</f>
        <v>5</v>
      </c>
      <c r="AP13" s="12">
        <v>4</v>
      </c>
      <c r="AQ13" s="9">
        <v>4</v>
      </c>
      <c r="AS13" s="7">
        <f>SUM(CALCULATION!E13:G13)</f>
        <v>132</v>
      </c>
      <c r="AT13" s="12">
        <v>16</v>
      </c>
      <c r="AU13" s="9">
        <v>22</v>
      </c>
      <c r="AW13" s="7">
        <f>SUM(CALCULATION!X13:Y13)</f>
        <v>20</v>
      </c>
      <c r="AX13" s="12">
        <v>2</v>
      </c>
      <c r="AY13" s="9">
        <v>14</v>
      </c>
      <c r="BA13" s="7">
        <f>SUM(CALCULATION!I13:K13)</f>
        <v>111</v>
      </c>
      <c r="BB13" s="12">
        <v>11</v>
      </c>
      <c r="BC13" s="9">
        <v>23</v>
      </c>
      <c r="BE13" s="7">
        <f>SUM(CALCULATION!AA13:AC13)</f>
        <v>11</v>
      </c>
      <c r="BF13" s="12">
        <v>4</v>
      </c>
      <c r="BG13" s="9">
        <v>3</v>
      </c>
      <c r="BI13" s="7">
        <f>SUM(CALCULATION!M13:O13)</f>
        <v>50</v>
      </c>
      <c r="BJ13" s="12">
        <v>11</v>
      </c>
      <c r="BK13" s="9">
        <v>5</v>
      </c>
      <c r="BM13" s="7">
        <f>SUM(CALCULATION!AD13:AF13)</f>
        <v>19</v>
      </c>
      <c r="BN13" s="12">
        <v>4</v>
      </c>
      <c r="BO13" s="9">
        <v>3</v>
      </c>
      <c r="BQ13" s="7">
        <f>SUM(CALCULATION!Q13:R13)</f>
        <v>11</v>
      </c>
      <c r="BR13" s="13">
        <v>1</v>
      </c>
      <c r="BS13" s="10">
        <v>4</v>
      </c>
      <c r="BU13" s="7">
        <f>SUM(CALCULATION!T13:U13)</f>
        <v>5</v>
      </c>
      <c r="BV13" s="12">
        <v>4</v>
      </c>
      <c r="BW13" s="9">
        <v>4</v>
      </c>
      <c r="BY13" s="7">
        <f>SUM(CALCULATION!X13:Y13)</f>
        <v>20</v>
      </c>
      <c r="BZ13" s="9">
        <v>4</v>
      </c>
      <c r="CA13" s="9">
        <v>14</v>
      </c>
      <c r="CC13" s="10">
        <f>SUM(CALCULATION!BU13:BW13)</f>
        <v>13</v>
      </c>
      <c r="CD13" s="9">
        <v>5</v>
      </c>
      <c r="CE13" s="9">
        <v>5</v>
      </c>
      <c r="CF13" s="7">
        <f t="shared" si="0"/>
        <v>23</v>
      </c>
      <c r="CH13" s="31">
        <v>102</v>
      </c>
      <c r="CI13" s="9">
        <v>13</v>
      </c>
      <c r="CJ13" s="9">
        <v>10</v>
      </c>
      <c r="CL13" s="10">
        <f>SUM(CALCULATION!BU13:BW13)</f>
        <v>13</v>
      </c>
      <c r="CM13" s="9">
        <v>5</v>
      </c>
      <c r="CN13" s="9">
        <v>5</v>
      </c>
      <c r="CP13" s="31">
        <v>170</v>
      </c>
      <c r="CQ13" s="9">
        <v>20</v>
      </c>
      <c r="CR13" s="9">
        <v>28</v>
      </c>
      <c r="CT13" s="9">
        <f>SUM(CALCULATION!BY13:CA13)</f>
        <v>38</v>
      </c>
      <c r="CU13" s="9">
        <v>4</v>
      </c>
      <c r="CV13" s="9">
        <v>8</v>
      </c>
      <c r="CX13" s="31">
        <v>145</v>
      </c>
      <c r="CY13" s="9">
        <v>10</v>
      </c>
      <c r="CZ13" s="9">
        <v>23</v>
      </c>
      <c r="DB13" s="31">
        <v>18</v>
      </c>
      <c r="DC13" s="9">
        <v>2</v>
      </c>
      <c r="DD13" s="9">
        <v>1</v>
      </c>
      <c r="DF13" s="31">
        <v>66</v>
      </c>
      <c r="DG13" s="9">
        <v>10</v>
      </c>
      <c r="DH13" s="9">
        <v>13</v>
      </c>
      <c r="DJ13" s="31">
        <v>26</v>
      </c>
      <c r="DK13" s="52">
        <v>4</v>
      </c>
      <c r="DL13" s="52">
        <v>3</v>
      </c>
      <c r="DN13" s="31">
        <v>16</v>
      </c>
      <c r="DO13" s="10">
        <v>4</v>
      </c>
      <c r="DP13" s="10">
        <v>8</v>
      </c>
    </row>
    <row r="14" spans="1:120">
      <c r="A14" s="7">
        <f>SUM([1]Sheet1!D14:F14)</f>
        <v>69</v>
      </c>
      <c r="B14" s="9">
        <v>8</v>
      </c>
      <c r="C14" s="9">
        <v>8</v>
      </c>
      <c r="E14" s="7">
        <f>SUM([1]Sheet1!H14:J14)</f>
        <v>107</v>
      </c>
      <c r="F14" s="10">
        <v>16</v>
      </c>
      <c r="G14" s="9">
        <v>13</v>
      </c>
      <c r="I14" s="7">
        <f>SUM([1]Sheet1!L14:N14)</f>
        <v>94</v>
      </c>
      <c r="J14" s="10">
        <v>16</v>
      </c>
      <c r="K14" s="9">
        <v>11</v>
      </c>
      <c r="M14" s="7">
        <f>SUM([1]Sheet1!S14:U14)</f>
        <v>38</v>
      </c>
      <c r="N14" s="10">
        <v>8</v>
      </c>
      <c r="O14" s="9">
        <v>6</v>
      </c>
      <c r="Q14" s="7">
        <f>SUM([1]Sheet1!Z14:AB14)</f>
        <v>8</v>
      </c>
      <c r="R14" s="10">
        <v>1</v>
      </c>
      <c r="T14" s="10">
        <v>5</v>
      </c>
      <c r="U14" s="9"/>
      <c r="X14" s="10">
        <v>8</v>
      </c>
      <c r="Y14" s="9">
        <v>14</v>
      </c>
      <c r="AA14" s="7">
        <f>SUM([1]Sheet1!P14:Q14)</f>
        <v>7</v>
      </c>
      <c r="AB14" s="10">
        <v>5</v>
      </c>
      <c r="AC14" s="9"/>
      <c r="AD14" s="7">
        <f>SUM([1]Sheet1!W14:X14)</f>
        <v>14</v>
      </c>
      <c r="AE14" s="9">
        <v>1</v>
      </c>
      <c r="AF14" s="9">
        <v>4</v>
      </c>
      <c r="AH14" s="7">
        <f>SUM(CALCULATION!X29:Y29)</f>
        <v>10</v>
      </c>
      <c r="AI14" s="11">
        <v>8</v>
      </c>
      <c r="AK14" s="7">
        <f>SUM(CALCULATION!A14:C14)</f>
        <v>85</v>
      </c>
      <c r="AL14" s="7">
        <v>8</v>
      </c>
      <c r="AM14" s="9">
        <v>11</v>
      </c>
      <c r="AO14" s="7">
        <f>SUM(CALCULATION!T14:U14)</f>
        <v>5</v>
      </c>
      <c r="AP14" s="12">
        <v>2</v>
      </c>
      <c r="AQ14" s="9">
        <v>3</v>
      </c>
      <c r="AS14" s="7">
        <f>SUM(CALCULATION!E14:G14)</f>
        <v>136</v>
      </c>
      <c r="AT14" s="12">
        <v>15</v>
      </c>
      <c r="AU14" s="9">
        <v>21</v>
      </c>
      <c r="AW14" s="7">
        <f>SUM(CALCULATION!X14:Y14)</f>
        <v>22</v>
      </c>
      <c r="AX14" s="12">
        <v>2</v>
      </c>
      <c r="AY14" s="9">
        <v>16</v>
      </c>
      <c r="BA14" s="7">
        <f>SUM(CALCULATION!I14:K14)</f>
        <v>121</v>
      </c>
      <c r="BB14" s="12">
        <v>12</v>
      </c>
      <c r="BC14" s="9">
        <v>23</v>
      </c>
      <c r="BE14" s="7">
        <f>SUM(CALCULATION!AA14:AC14)</f>
        <v>12</v>
      </c>
      <c r="BF14" s="12">
        <v>5</v>
      </c>
      <c r="BG14" s="9">
        <v>4</v>
      </c>
      <c r="BI14" s="7">
        <f>SUM(CALCULATION!M14:O14)</f>
        <v>52</v>
      </c>
      <c r="BJ14" s="12">
        <v>10</v>
      </c>
      <c r="BK14" s="9">
        <v>5</v>
      </c>
      <c r="BM14" s="7">
        <f>SUM(CALCULATION!AD14:AF14)</f>
        <v>19</v>
      </c>
      <c r="BN14" s="12">
        <v>4</v>
      </c>
      <c r="BO14" s="9">
        <v>4</v>
      </c>
      <c r="BQ14" s="7">
        <f>SUM(CALCULATION!Q14:R14)</f>
        <v>9</v>
      </c>
      <c r="BR14" s="13">
        <v>1</v>
      </c>
      <c r="BS14" s="10">
        <v>4</v>
      </c>
      <c r="BU14" s="7">
        <f>SUM(CALCULATION!T14:U14)</f>
        <v>5</v>
      </c>
      <c r="BV14" s="12">
        <v>2</v>
      </c>
      <c r="BW14" s="9">
        <v>3</v>
      </c>
      <c r="BY14" s="7">
        <f>SUM(CALCULATION!X14:Y14)</f>
        <v>22</v>
      </c>
      <c r="BZ14" s="9">
        <v>4</v>
      </c>
      <c r="CA14" s="9">
        <v>16</v>
      </c>
      <c r="CC14" s="10">
        <f>SUM(CALCULATION!BU14:BW14)</f>
        <v>10</v>
      </c>
      <c r="CD14" s="9">
        <v>5</v>
      </c>
      <c r="CE14" s="9">
        <v>6</v>
      </c>
      <c r="CF14" s="7">
        <f t="shared" si="0"/>
        <v>21</v>
      </c>
      <c r="CH14" s="31">
        <v>104</v>
      </c>
      <c r="CI14" s="9">
        <v>12</v>
      </c>
      <c r="CJ14" s="9">
        <v>13</v>
      </c>
      <c r="CL14" s="10">
        <f>SUM(CALCULATION!BU14:BW14)</f>
        <v>10</v>
      </c>
      <c r="CM14" s="9">
        <v>5</v>
      </c>
      <c r="CN14" s="9">
        <v>6</v>
      </c>
      <c r="CP14" s="31">
        <v>172</v>
      </c>
      <c r="CQ14" s="9">
        <v>22</v>
      </c>
      <c r="CR14" s="9">
        <v>21</v>
      </c>
      <c r="CT14" s="9">
        <f>SUM(CALCULATION!BY14:CA14)</f>
        <v>42</v>
      </c>
      <c r="CU14" s="9">
        <v>4</v>
      </c>
      <c r="CV14" s="9">
        <v>2</v>
      </c>
      <c r="CX14" s="31">
        <v>156</v>
      </c>
      <c r="CY14" s="9">
        <v>13</v>
      </c>
      <c r="CZ14" s="9">
        <v>25</v>
      </c>
      <c r="DB14" s="31">
        <v>21</v>
      </c>
      <c r="DC14" s="9">
        <v>5</v>
      </c>
      <c r="DD14" s="9">
        <v>1</v>
      </c>
      <c r="DF14" s="31">
        <v>67</v>
      </c>
      <c r="DG14" s="9">
        <v>15</v>
      </c>
      <c r="DH14" s="9">
        <v>13</v>
      </c>
      <c r="DJ14" s="31">
        <v>27</v>
      </c>
      <c r="DK14" s="52">
        <v>6</v>
      </c>
      <c r="DL14" s="52">
        <v>3</v>
      </c>
      <c r="DN14" s="31">
        <v>14</v>
      </c>
      <c r="DO14" s="10">
        <v>5</v>
      </c>
      <c r="DP14" s="10">
        <v>5</v>
      </c>
    </row>
    <row r="15" spans="1:120">
      <c r="A15" s="7">
        <f>SUM([1]Sheet1!D15:F15)</f>
        <v>64</v>
      </c>
      <c r="B15" s="9">
        <v>7</v>
      </c>
      <c r="C15" s="9">
        <v>7</v>
      </c>
      <c r="E15" s="7">
        <f>SUM([1]Sheet1!H15:J15)</f>
        <v>106</v>
      </c>
      <c r="F15" s="10">
        <v>16</v>
      </c>
      <c r="G15" s="9">
        <v>12</v>
      </c>
      <c r="I15" s="7">
        <f>SUM([1]Sheet1!L15:N15)</f>
        <v>93</v>
      </c>
      <c r="J15" s="10">
        <v>12</v>
      </c>
      <c r="K15" s="9">
        <v>11</v>
      </c>
      <c r="M15" s="7">
        <f>SUM([1]Sheet1!S15:U15)</f>
        <v>37</v>
      </c>
      <c r="N15" s="10">
        <v>7</v>
      </c>
      <c r="O15" s="9">
        <v>6</v>
      </c>
      <c r="Q15" s="7">
        <f>SUM([1]Sheet1!Z15:AB15)</f>
        <v>7</v>
      </c>
      <c r="R15" s="10">
        <v>1</v>
      </c>
      <c r="T15" s="10">
        <v>2</v>
      </c>
      <c r="U15" s="9"/>
      <c r="X15" s="10">
        <v>8</v>
      </c>
      <c r="Y15" s="9">
        <v>14</v>
      </c>
      <c r="AA15" s="7">
        <f>SUM([1]Sheet1!P15:Q15)</f>
        <v>7</v>
      </c>
      <c r="AB15" s="10">
        <v>5</v>
      </c>
      <c r="AC15" s="9"/>
      <c r="AD15" s="7">
        <f>SUM([1]Sheet1!W15:X15)</f>
        <v>13</v>
      </c>
      <c r="AE15" s="9">
        <v>1</v>
      </c>
      <c r="AF15" s="9">
        <v>4</v>
      </c>
      <c r="AH15" s="7">
        <f>SUM(CALCULATION!X30:Y30)</f>
        <v>10</v>
      </c>
      <c r="AI15" s="11">
        <v>8</v>
      </c>
      <c r="AK15" s="7">
        <f>SUM(CALCULATION!A15:C15)</f>
        <v>78</v>
      </c>
      <c r="AL15" s="7">
        <v>11</v>
      </c>
      <c r="AM15" s="9">
        <v>11</v>
      </c>
      <c r="AO15" s="7">
        <f>SUM(CALCULATION!T15:U15)</f>
        <v>2</v>
      </c>
      <c r="AP15" s="12">
        <v>4</v>
      </c>
      <c r="AQ15" s="9">
        <v>4</v>
      </c>
      <c r="AS15" s="7">
        <f>SUM(CALCULATION!E15:G15)</f>
        <v>134</v>
      </c>
      <c r="AT15" s="12">
        <v>22</v>
      </c>
      <c r="AU15" s="9">
        <v>21</v>
      </c>
      <c r="AW15" s="7">
        <f>SUM(CALCULATION!X15:Y15)</f>
        <v>22</v>
      </c>
      <c r="AX15" s="12">
        <v>2</v>
      </c>
      <c r="AY15" s="9">
        <v>12</v>
      </c>
      <c r="BA15" s="7">
        <f>SUM(CALCULATION!I15:K15)</f>
        <v>116</v>
      </c>
      <c r="BB15" s="12">
        <v>16</v>
      </c>
      <c r="BC15" s="9">
        <v>21</v>
      </c>
      <c r="BE15" s="7">
        <f>SUM(CALCULATION!AA15:AC15)</f>
        <v>12</v>
      </c>
      <c r="BF15" s="12">
        <v>5</v>
      </c>
      <c r="BG15" s="9">
        <v>4</v>
      </c>
      <c r="BI15" s="7">
        <f>SUM(CALCULATION!M15:O15)</f>
        <v>50</v>
      </c>
      <c r="BJ15" s="12">
        <v>13</v>
      </c>
      <c r="BK15" s="9">
        <v>6</v>
      </c>
      <c r="BM15" s="7">
        <f>SUM(CALCULATION!AD15:AF15)</f>
        <v>18</v>
      </c>
      <c r="BN15" s="12">
        <v>5</v>
      </c>
      <c r="BO15" s="9">
        <v>4</v>
      </c>
      <c r="BQ15" s="7">
        <f>SUM(CALCULATION!Q15:R15)</f>
        <v>8</v>
      </c>
      <c r="BR15" s="13">
        <v>1</v>
      </c>
      <c r="BS15" s="10">
        <v>4</v>
      </c>
      <c r="BU15" s="7">
        <f>SUM(CALCULATION!T15:U15)</f>
        <v>2</v>
      </c>
      <c r="BV15" s="12">
        <v>4</v>
      </c>
      <c r="BW15" s="9">
        <v>4</v>
      </c>
      <c r="BY15" s="7">
        <f>SUM(CALCULATION!X15:Y15)</f>
        <v>22</v>
      </c>
      <c r="BZ15" s="9">
        <v>4</v>
      </c>
      <c r="CA15" s="9">
        <v>12</v>
      </c>
      <c r="CC15" s="10">
        <f>SUM(CALCULATION!BU15:BW15)</f>
        <v>10</v>
      </c>
      <c r="CD15" s="9">
        <v>6</v>
      </c>
      <c r="CE15" s="9">
        <v>2</v>
      </c>
      <c r="CF15" s="7">
        <f t="shared" si="0"/>
        <v>18</v>
      </c>
      <c r="CH15" s="31">
        <v>100</v>
      </c>
      <c r="CI15" s="9">
        <v>12</v>
      </c>
      <c r="CJ15" s="9">
        <v>15</v>
      </c>
      <c r="CL15" s="10">
        <f>SUM(CALCULATION!BU15:BW15)</f>
        <v>10</v>
      </c>
      <c r="CM15" s="9">
        <v>6</v>
      </c>
      <c r="CN15" s="9">
        <v>2</v>
      </c>
      <c r="CP15" s="31">
        <v>177</v>
      </c>
      <c r="CQ15" s="9">
        <v>23</v>
      </c>
      <c r="CR15" s="9">
        <v>25</v>
      </c>
      <c r="CT15" s="9">
        <f>SUM(CALCULATION!BY15:CA15)</f>
        <v>38</v>
      </c>
      <c r="CU15" s="9">
        <v>2</v>
      </c>
      <c r="CV15" s="9">
        <v>10</v>
      </c>
      <c r="CX15" s="31">
        <v>153</v>
      </c>
      <c r="CY15" s="9">
        <v>10</v>
      </c>
      <c r="CZ15" s="9">
        <v>24</v>
      </c>
      <c r="DB15" s="31">
        <v>21</v>
      </c>
      <c r="DC15" s="9">
        <v>3</v>
      </c>
      <c r="DD15" s="9">
        <v>2</v>
      </c>
      <c r="DF15" s="31">
        <v>69</v>
      </c>
      <c r="DG15" s="9">
        <v>14</v>
      </c>
      <c r="DH15" s="9">
        <v>14</v>
      </c>
      <c r="DJ15" s="31">
        <v>27</v>
      </c>
      <c r="DK15" s="52">
        <v>6</v>
      </c>
      <c r="DL15" s="52">
        <v>3</v>
      </c>
      <c r="DN15" s="31">
        <v>13</v>
      </c>
      <c r="DO15" s="10">
        <v>5</v>
      </c>
      <c r="DP15" s="10">
        <v>7</v>
      </c>
    </row>
    <row r="16" spans="1:120">
      <c r="A16" s="7">
        <f>SUM([1]Sheet1!D16:F16)</f>
        <v>58</v>
      </c>
      <c r="B16" s="9">
        <v>9</v>
      </c>
      <c r="C16" s="9">
        <v>8</v>
      </c>
      <c r="E16" s="7">
        <f>SUM([1]Sheet1!H16:J16)</f>
        <v>90</v>
      </c>
      <c r="F16" s="10">
        <v>19</v>
      </c>
      <c r="G16" s="9">
        <v>13</v>
      </c>
      <c r="I16" s="7">
        <f>SUM([1]Sheet1!L16:N16)</f>
        <v>84</v>
      </c>
      <c r="J16" s="10">
        <v>16</v>
      </c>
      <c r="K16" s="9">
        <v>11</v>
      </c>
      <c r="M16" s="7">
        <f>SUM([1]Sheet1!S16:U16)</f>
        <v>34</v>
      </c>
      <c r="N16" s="10">
        <v>8</v>
      </c>
      <c r="O16" s="9">
        <v>6</v>
      </c>
      <c r="Q16" s="7">
        <f>SUM([1]Sheet1!Z16:AB16)</f>
        <v>8</v>
      </c>
      <c r="R16" s="10">
        <v>1</v>
      </c>
      <c r="T16" s="10">
        <v>3</v>
      </c>
      <c r="U16" s="9">
        <v>6</v>
      </c>
      <c r="X16" s="10">
        <v>2</v>
      </c>
      <c r="Y16" s="9">
        <v>8</v>
      </c>
      <c r="AA16" s="7">
        <f>SUM([1]Sheet1!P16:Q16)</f>
        <v>5</v>
      </c>
      <c r="AB16" s="10">
        <v>5</v>
      </c>
      <c r="AC16" s="9"/>
      <c r="AD16" s="7">
        <f>SUM([1]Sheet1!W16:X16)</f>
        <v>8</v>
      </c>
      <c r="AE16" s="9">
        <v>6</v>
      </c>
      <c r="AF16" s="9"/>
      <c r="AK16" s="7">
        <f>SUM(CALCULATION!A16:C16)</f>
        <v>75</v>
      </c>
      <c r="AL16" s="7">
        <v>10</v>
      </c>
      <c r="AM16" s="9">
        <v>11</v>
      </c>
      <c r="AO16" s="7">
        <f>SUM(CALCULATION!T16:U16)</f>
        <v>9</v>
      </c>
      <c r="AP16" s="12">
        <v>2</v>
      </c>
      <c r="AQ16" s="9">
        <v>8</v>
      </c>
      <c r="AS16" s="7">
        <f>SUM(CALCULATION!E16:G16)</f>
        <v>122</v>
      </c>
      <c r="AT16" s="12">
        <v>22</v>
      </c>
      <c r="AU16" s="9">
        <v>17</v>
      </c>
      <c r="AW16">
        <f>SUM(CALCULATION!AH1:AI1)</f>
        <v>18</v>
      </c>
      <c r="AX16" s="12">
        <v>4</v>
      </c>
      <c r="AY16" s="9">
        <v>8</v>
      </c>
      <c r="BA16" s="7">
        <f>SUM(CALCULATION!I16:K16)</f>
        <v>111</v>
      </c>
      <c r="BB16" s="12">
        <v>14</v>
      </c>
      <c r="BC16" s="9">
        <v>19</v>
      </c>
      <c r="BE16" s="7">
        <f>SUM(CALCULATION!AA16:AC16)</f>
        <v>10</v>
      </c>
      <c r="BF16" s="12">
        <v>2</v>
      </c>
      <c r="BG16" s="9">
        <v>6</v>
      </c>
      <c r="BI16" s="7">
        <f>SUM(CALCULATION!M16:O16)</f>
        <v>48</v>
      </c>
      <c r="BJ16" s="12">
        <v>13</v>
      </c>
      <c r="BK16" s="9">
        <v>6</v>
      </c>
      <c r="BM16" s="7">
        <f>SUM(CALCULATION!AD16:AF16)</f>
        <v>14</v>
      </c>
      <c r="BN16" s="12">
        <v>6</v>
      </c>
      <c r="BO16" s="9">
        <v>3</v>
      </c>
      <c r="BQ16" s="7">
        <f>SUM(CALCULATION!Q16:R16)</f>
        <v>9</v>
      </c>
      <c r="BR16" s="13">
        <v>1</v>
      </c>
      <c r="BS16" s="10">
        <v>3</v>
      </c>
      <c r="BU16" s="7">
        <f>SUM(CALCULATION!T16:U16)</f>
        <v>9</v>
      </c>
      <c r="BV16" s="12">
        <v>2</v>
      </c>
      <c r="BW16" s="9">
        <v>8</v>
      </c>
      <c r="BY16">
        <f>SUM(CALCULATION!AH1:AI1)</f>
        <v>18</v>
      </c>
      <c r="BZ16" s="9">
        <v>8</v>
      </c>
      <c r="CA16" s="9">
        <v>8</v>
      </c>
      <c r="CC16" s="10">
        <f>SUM(CALCULATION!BU16:BW16)</f>
        <v>19</v>
      </c>
      <c r="CD16" s="9">
        <v>3</v>
      </c>
      <c r="CE16" s="9">
        <v>3</v>
      </c>
      <c r="CF16" s="7">
        <f t="shared" si="0"/>
        <v>25</v>
      </c>
      <c r="CH16" s="31">
        <v>96</v>
      </c>
      <c r="CI16" s="9">
        <v>10</v>
      </c>
      <c r="CJ16" s="9">
        <v>13</v>
      </c>
      <c r="CL16" s="10">
        <f>SUM(CALCULATION!BU16:BW16)</f>
        <v>19</v>
      </c>
      <c r="CM16" s="9">
        <v>3</v>
      </c>
      <c r="CN16" s="9">
        <v>3</v>
      </c>
      <c r="CP16" s="31">
        <v>161</v>
      </c>
      <c r="CQ16" s="9">
        <v>15</v>
      </c>
      <c r="CR16" s="9">
        <v>24</v>
      </c>
      <c r="CT16" s="9">
        <f>SUM(CALCULATION!BY16:CA16)</f>
        <v>34</v>
      </c>
      <c r="CU16" s="9">
        <v>0</v>
      </c>
      <c r="CV16" s="9">
        <v>4</v>
      </c>
      <c r="CX16" s="31">
        <v>144</v>
      </c>
      <c r="CY16" s="9">
        <v>8</v>
      </c>
      <c r="CZ16" s="9">
        <v>25</v>
      </c>
      <c r="DB16" s="31">
        <v>18</v>
      </c>
      <c r="DC16" s="9">
        <v>5</v>
      </c>
      <c r="DD16" s="9">
        <v>5</v>
      </c>
      <c r="DF16" s="31">
        <v>67</v>
      </c>
      <c r="DG16" s="9">
        <v>10</v>
      </c>
      <c r="DH16" s="9">
        <v>12</v>
      </c>
      <c r="DJ16" s="31">
        <v>23</v>
      </c>
      <c r="DK16" s="52">
        <v>3</v>
      </c>
      <c r="DL16" s="52">
        <v>4</v>
      </c>
      <c r="DN16" s="31">
        <v>13</v>
      </c>
      <c r="DO16" s="10">
        <v>4</v>
      </c>
      <c r="DP16" s="10">
        <v>7</v>
      </c>
    </row>
    <row r="17" spans="1:120">
      <c r="A17" s="7">
        <f>SUM([1]Sheet1!D17:F17)</f>
        <v>68</v>
      </c>
      <c r="B17" s="9">
        <v>9</v>
      </c>
      <c r="C17" s="9">
        <v>8</v>
      </c>
      <c r="E17" s="7">
        <f>SUM([1]Sheet1!H17:J17)</f>
        <v>110</v>
      </c>
      <c r="F17" s="10">
        <v>19</v>
      </c>
      <c r="G17" s="9">
        <v>13</v>
      </c>
      <c r="I17" s="7">
        <f>SUM([1]Sheet1!L17:N17)</f>
        <v>97</v>
      </c>
      <c r="J17" s="10">
        <v>16</v>
      </c>
      <c r="K17" s="9">
        <v>11</v>
      </c>
      <c r="M17" s="7">
        <f>SUM([1]Sheet1!S17:U17)</f>
        <v>39</v>
      </c>
      <c r="N17" s="10">
        <v>8</v>
      </c>
      <c r="O17" s="9">
        <v>6</v>
      </c>
      <c r="Q17" s="7">
        <f>SUM([1]Sheet1!Z17:AB17)</f>
        <v>9</v>
      </c>
      <c r="R17" s="10">
        <v>1</v>
      </c>
      <c r="T17" s="10">
        <v>2</v>
      </c>
      <c r="U17" s="9">
        <v>6</v>
      </c>
      <c r="X17" s="10">
        <v>2</v>
      </c>
      <c r="Y17" s="9">
        <v>8</v>
      </c>
      <c r="AA17" s="7">
        <f>SUM([1]Sheet1!P17:Q17)</f>
        <v>6</v>
      </c>
      <c r="AB17" s="10">
        <v>5</v>
      </c>
      <c r="AC17" s="9"/>
      <c r="AD17" s="7">
        <f>SUM([1]Sheet1!W17:X17)</f>
        <v>8</v>
      </c>
      <c r="AE17" s="9">
        <v>6</v>
      </c>
      <c r="AF17" s="9"/>
      <c r="AK17" s="7">
        <f>SUM(CALCULATION!A17:C17)</f>
        <v>85</v>
      </c>
      <c r="AL17" s="7">
        <v>10</v>
      </c>
      <c r="AM17" s="9">
        <v>13</v>
      </c>
      <c r="AO17" s="7">
        <f>SUM(CALCULATION!T17:U17)</f>
        <v>8</v>
      </c>
      <c r="AP17" s="12">
        <v>2</v>
      </c>
      <c r="AQ17" s="9">
        <v>8</v>
      </c>
      <c r="AS17" s="7">
        <f>SUM(CALCULATION!E17:G17)</f>
        <v>142</v>
      </c>
      <c r="AT17" s="12">
        <v>20</v>
      </c>
      <c r="AU17" s="9">
        <v>24</v>
      </c>
      <c r="AW17">
        <f>SUM(CALCULATION!AH2:AI2)</f>
        <v>18</v>
      </c>
      <c r="AX17" s="12">
        <v>4</v>
      </c>
      <c r="AY17" s="9">
        <v>10</v>
      </c>
      <c r="BA17" s="7">
        <f>SUM(CALCULATION!I17:K17)</f>
        <v>124</v>
      </c>
      <c r="BB17" s="12">
        <v>16</v>
      </c>
      <c r="BC17" s="9">
        <v>25</v>
      </c>
      <c r="BE17" s="7">
        <f>SUM(CALCULATION!AA17:AC17)</f>
        <v>11</v>
      </c>
      <c r="BF17" s="12">
        <v>3</v>
      </c>
      <c r="BG17" s="9">
        <v>6</v>
      </c>
      <c r="BI17" s="7">
        <f>SUM(CALCULATION!M17:O17)</f>
        <v>53</v>
      </c>
      <c r="BJ17" s="12">
        <v>13</v>
      </c>
      <c r="BK17" s="9">
        <v>6</v>
      </c>
      <c r="BM17" s="7">
        <f>SUM(CALCULATION!AD17:AF17)</f>
        <v>14</v>
      </c>
      <c r="BN17" s="12">
        <v>6</v>
      </c>
      <c r="BO17" s="9">
        <v>3</v>
      </c>
      <c r="BQ17" s="7">
        <f>SUM(CALCULATION!Q17:R17)</f>
        <v>10</v>
      </c>
      <c r="BR17" s="13">
        <v>1</v>
      </c>
      <c r="BS17" s="10">
        <v>4</v>
      </c>
      <c r="BU17" s="7">
        <f>SUM(CALCULATION!T17:U17)</f>
        <v>8</v>
      </c>
      <c r="BV17" s="12">
        <v>2</v>
      </c>
      <c r="BW17" s="9">
        <v>8</v>
      </c>
      <c r="BY17">
        <f>SUM(CALCULATION!AH2:AI2)</f>
        <v>18</v>
      </c>
      <c r="BZ17" s="9">
        <v>8</v>
      </c>
      <c r="CA17" s="9">
        <v>10</v>
      </c>
      <c r="CC17" s="10">
        <f>SUM(CALCULATION!BU17:BW17)</f>
        <v>18</v>
      </c>
      <c r="CD17" s="9">
        <v>3</v>
      </c>
      <c r="CE17" s="9">
        <v>4</v>
      </c>
      <c r="CF17" s="7">
        <f t="shared" si="0"/>
        <v>25</v>
      </c>
      <c r="CH17" s="31">
        <v>108</v>
      </c>
      <c r="CI17" s="9">
        <v>14</v>
      </c>
      <c r="CJ17" s="9">
        <v>15</v>
      </c>
      <c r="CL17" s="10">
        <f>SUM(CALCULATION!BU17:BW17)</f>
        <v>18</v>
      </c>
      <c r="CM17" s="9">
        <v>3</v>
      </c>
      <c r="CN17" s="9">
        <v>4</v>
      </c>
      <c r="CP17" s="31">
        <v>186</v>
      </c>
      <c r="CQ17" s="9">
        <v>25</v>
      </c>
      <c r="CR17" s="9">
        <v>24</v>
      </c>
      <c r="CT17" s="9">
        <f>SUM(CALCULATION!BY17:CA17)</f>
        <v>36</v>
      </c>
      <c r="CU17" s="9">
        <v>12</v>
      </c>
      <c r="CV17" s="9">
        <v>6</v>
      </c>
      <c r="CX17" s="31">
        <v>165</v>
      </c>
      <c r="CY17" s="9">
        <v>12</v>
      </c>
      <c r="CZ17" s="9">
        <v>26</v>
      </c>
      <c r="DB17" s="31">
        <v>20</v>
      </c>
      <c r="DC17" s="9">
        <v>6</v>
      </c>
      <c r="DD17" s="9">
        <v>6</v>
      </c>
      <c r="DF17" s="31">
        <v>72</v>
      </c>
      <c r="DG17" s="9">
        <v>15</v>
      </c>
      <c r="DH17" s="9">
        <v>16</v>
      </c>
      <c r="DJ17" s="31">
        <v>23</v>
      </c>
      <c r="DK17" s="52">
        <v>4</v>
      </c>
      <c r="DL17" s="52">
        <v>4</v>
      </c>
      <c r="DN17" s="31">
        <v>15</v>
      </c>
      <c r="DO17" s="10">
        <v>5</v>
      </c>
      <c r="DP17" s="10">
        <v>7</v>
      </c>
    </row>
    <row r="18" spans="1:120">
      <c r="A18" s="7">
        <f>SUM([1]Sheet1!D18:F18)</f>
        <v>69</v>
      </c>
      <c r="B18" s="9">
        <v>9</v>
      </c>
      <c r="C18" s="9">
        <v>7</v>
      </c>
      <c r="E18" s="7">
        <f>SUM([1]Sheet1!H18:J18)</f>
        <v>108</v>
      </c>
      <c r="F18" s="10">
        <v>19</v>
      </c>
      <c r="G18" s="9">
        <v>12</v>
      </c>
      <c r="I18" s="7">
        <f>SUM([1]Sheet1!L18:N18)</f>
        <v>99</v>
      </c>
      <c r="J18" s="10">
        <v>16</v>
      </c>
      <c r="K18" s="9">
        <v>9</v>
      </c>
      <c r="M18" s="7">
        <f>SUM([1]Sheet1!S18:U18)</f>
        <v>38</v>
      </c>
      <c r="N18" s="10">
        <v>8</v>
      </c>
      <c r="O18" s="9">
        <v>6</v>
      </c>
      <c r="Q18" s="7">
        <f>SUM([1]Sheet1!Z18:AB18)</f>
        <v>10</v>
      </c>
      <c r="R18" s="10">
        <v>1</v>
      </c>
      <c r="T18" s="10">
        <v>3</v>
      </c>
      <c r="U18" s="9">
        <v>5</v>
      </c>
      <c r="X18" s="10">
        <v>2</v>
      </c>
      <c r="Y18" s="9">
        <v>8</v>
      </c>
      <c r="AA18" s="7">
        <f>SUM([1]Sheet1!P18:Q18)</f>
        <v>7</v>
      </c>
      <c r="AB18" s="10">
        <v>5</v>
      </c>
      <c r="AC18" s="9"/>
      <c r="AD18" s="7">
        <f>SUM([1]Sheet1!W18:X18)</f>
        <v>8</v>
      </c>
      <c r="AE18" s="9">
        <v>6</v>
      </c>
      <c r="AF18" s="9"/>
      <c r="AK18" s="7">
        <f>SUM(CALCULATION!A18:C18)</f>
        <v>85</v>
      </c>
      <c r="AL18" s="7">
        <v>8</v>
      </c>
      <c r="AM18" s="9">
        <v>12</v>
      </c>
      <c r="AO18" s="7">
        <f>SUM(CALCULATION!T18:U18)</f>
        <v>8</v>
      </c>
      <c r="AP18" s="12">
        <v>2</v>
      </c>
      <c r="AQ18" s="9">
        <v>9</v>
      </c>
      <c r="AS18" s="7">
        <f>SUM(CALCULATION!E18:G18)</f>
        <v>139</v>
      </c>
      <c r="AT18" s="12">
        <v>17</v>
      </c>
      <c r="AU18" s="9">
        <v>23</v>
      </c>
      <c r="AW18">
        <f>SUM(CALCULATION!AH3:AI3)</f>
        <v>18</v>
      </c>
      <c r="AX18" s="12">
        <v>4</v>
      </c>
      <c r="AY18" s="9">
        <v>10</v>
      </c>
      <c r="BA18" s="7">
        <f>SUM(CALCULATION!I18:K18)</f>
        <v>124</v>
      </c>
      <c r="BB18" s="12">
        <v>15</v>
      </c>
      <c r="BC18" s="9">
        <v>24</v>
      </c>
      <c r="BE18" s="7">
        <f>SUM(CALCULATION!AA18:AC18)</f>
        <v>12</v>
      </c>
      <c r="BF18" s="12">
        <v>4</v>
      </c>
      <c r="BG18" s="9">
        <v>5</v>
      </c>
      <c r="BI18" s="7">
        <f>SUM(CALCULATION!M18:O18)</f>
        <v>52</v>
      </c>
      <c r="BJ18" s="12">
        <v>12</v>
      </c>
      <c r="BK18" s="9">
        <v>6</v>
      </c>
      <c r="BM18" s="7">
        <f>SUM(CALCULATION!AD18:AF18)</f>
        <v>14</v>
      </c>
      <c r="BN18" s="12">
        <v>6</v>
      </c>
      <c r="BO18" s="9">
        <v>3</v>
      </c>
      <c r="BQ18" s="7">
        <f>SUM(CALCULATION!Q18:R18)</f>
        <v>11</v>
      </c>
      <c r="BR18" s="13">
        <v>0</v>
      </c>
      <c r="BS18" s="10">
        <v>4</v>
      </c>
      <c r="BU18" s="7">
        <f>SUM(CALCULATION!T18:U18)</f>
        <v>8</v>
      </c>
      <c r="BV18" s="12">
        <v>2</v>
      </c>
      <c r="BW18" s="9">
        <v>9</v>
      </c>
      <c r="BY18">
        <f>SUM(CALCULATION!AH3:AI3)</f>
        <v>18</v>
      </c>
      <c r="BZ18" s="9">
        <v>8</v>
      </c>
      <c r="CA18" s="9">
        <v>10</v>
      </c>
      <c r="CC18" s="10">
        <f>SUM(CALCULATION!BU18:BW18)</f>
        <v>19</v>
      </c>
      <c r="CD18" s="9">
        <v>3</v>
      </c>
      <c r="CE18" s="9">
        <v>4</v>
      </c>
      <c r="CF18" s="7">
        <f t="shared" si="0"/>
        <v>26</v>
      </c>
      <c r="CH18" s="31">
        <v>105</v>
      </c>
      <c r="CI18" s="9">
        <v>13</v>
      </c>
      <c r="CJ18" s="9">
        <v>14</v>
      </c>
      <c r="CL18" s="10">
        <f>SUM(CALCULATION!BU18:BW18)</f>
        <v>19</v>
      </c>
      <c r="CM18" s="9">
        <v>3</v>
      </c>
      <c r="CN18" s="9">
        <v>4</v>
      </c>
      <c r="CP18" s="31">
        <v>179</v>
      </c>
      <c r="CQ18" s="9">
        <v>22</v>
      </c>
      <c r="CR18" s="9">
        <v>28</v>
      </c>
      <c r="CT18" s="9">
        <f>SUM(CALCULATION!BY18:CA18)</f>
        <v>36</v>
      </c>
      <c r="CU18" s="9">
        <v>10</v>
      </c>
      <c r="CV18" s="9">
        <v>6</v>
      </c>
      <c r="CX18" s="31">
        <v>163</v>
      </c>
      <c r="CY18" s="9">
        <v>12</v>
      </c>
      <c r="CZ18" s="9">
        <v>25</v>
      </c>
      <c r="DB18" s="31">
        <v>21</v>
      </c>
      <c r="DC18" s="9">
        <v>6</v>
      </c>
      <c r="DD18" s="9">
        <v>5</v>
      </c>
      <c r="DF18" s="31">
        <v>70</v>
      </c>
      <c r="DG18" s="9">
        <v>14</v>
      </c>
      <c r="DH18" s="9">
        <v>16</v>
      </c>
      <c r="DJ18" s="31">
        <v>23</v>
      </c>
      <c r="DK18" s="52">
        <v>4</v>
      </c>
      <c r="DL18" s="52">
        <v>4</v>
      </c>
      <c r="DN18" s="31">
        <v>15</v>
      </c>
      <c r="DO18" s="10">
        <v>5</v>
      </c>
      <c r="DP18" s="10">
        <v>8</v>
      </c>
    </row>
    <row r="19" spans="1:120">
      <c r="A19" s="7">
        <f>SUM([1]Sheet1!D19:F19)</f>
        <v>70</v>
      </c>
      <c r="B19" s="9">
        <v>9</v>
      </c>
      <c r="C19" s="9">
        <v>8</v>
      </c>
      <c r="E19" s="7">
        <f>SUM([1]Sheet1!H19:J19)</f>
        <v>111</v>
      </c>
      <c r="F19" s="10">
        <v>19</v>
      </c>
      <c r="G19" s="9">
        <v>13</v>
      </c>
      <c r="I19" s="7">
        <f>SUM([1]Sheet1!L19:N19)</f>
        <v>99</v>
      </c>
      <c r="J19" s="10">
        <v>16</v>
      </c>
      <c r="K19" s="9">
        <v>11</v>
      </c>
      <c r="M19" s="7">
        <f>SUM([1]Sheet1!S19:U19)</f>
        <v>39</v>
      </c>
      <c r="N19" s="10">
        <v>7</v>
      </c>
      <c r="O19" s="9">
        <v>6</v>
      </c>
      <c r="Q19" s="7">
        <f>SUM([1]Sheet1!Z19:AB19)</f>
        <v>9</v>
      </c>
      <c r="R19" s="10">
        <v>1</v>
      </c>
      <c r="T19" s="10">
        <v>3</v>
      </c>
      <c r="U19" s="9">
        <v>6</v>
      </c>
      <c r="X19" s="10">
        <v>2</v>
      </c>
      <c r="Y19" s="9">
        <v>8</v>
      </c>
      <c r="AA19" s="7">
        <f>SUM([1]Sheet1!P19:Q19)</f>
        <v>7</v>
      </c>
      <c r="AB19" s="10">
        <v>5</v>
      </c>
      <c r="AC19" s="9"/>
      <c r="AD19" s="7">
        <f>SUM([1]Sheet1!W19:X19)</f>
        <v>8</v>
      </c>
      <c r="AE19" s="9">
        <v>6</v>
      </c>
      <c r="AF19" s="9"/>
      <c r="AK19" s="7">
        <f>SUM(CALCULATION!A19:C19)</f>
        <v>87</v>
      </c>
      <c r="AL19" s="7">
        <v>9</v>
      </c>
      <c r="AM19" s="9">
        <v>13</v>
      </c>
      <c r="AO19" s="7">
        <f>SUM(CALCULATION!T19:U19)</f>
        <v>9</v>
      </c>
      <c r="AP19" s="12">
        <v>2</v>
      </c>
      <c r="AQ19" s="9">
        <v>9</v>
      </c>
      <c r="AS19" s="7">
        <f>SUM(CALCULATION!E19:G19)</f>
        <v>143</v>
      </c>
      <c r="AT19" s="12">
        <v>19</v>
      </c>
      <c r="AU19" s="9">
        <v>24</v>
      </c>
      <c r="AW19">
        <f>SUM(CALCULATION!AH4:AI4)</f>
        <v>18</v>
      </c>
      <c r="AX19" s="12">
        <v>4</v>
      </c>
      <c r="AY19" s="9">
        <v>10</v>
      </c>
      <c r="BA19" s="7">
        <f>SUM(CALCULATION!I19:K19)</f>
        <v>126</v>
      </c>
      <c r="BB19" s="12">
        <v>13</v>
      </c>
      <c r="BC19" s="9">
        <v>26</v>
      </c>
      <c r="BE19" s="7">
        <f>SUM(CALCULATION!AA19:AC19)</f>
        <v>12</v>
      </c>
      <c r="BF19" s="12">
        <v>2</v>
      </c>
      <c r="BG19" s="9">
        <v>6</v>
      </c>
      <c r="BI19" s="7">
        <f>SUM(CALCULATION!M19:O19)</f>
        <v>52</v>
      </c>
      <c r="BJ19" s="12">
        <v>12</v>
      </c>
      <c r="BK19" s="9">
        <v>6</v>
      </c>
      <c r="BM19" s="7">
        <f>SUM(CALCULATION!AD19:AF19)</f>
        <v>14</v>
      </c>
      <c r="BN19" s="12">
        <v>6</v>
      </c>
      <c r="BO19" s="9">
        <v>3</v>
      </c>
      <c r="BQ19" s="7">
        <f>SUM(CALCULATION!Q19:R19)</f>
        <v>10</v>
      </c>
      <c r="BR19" s="13">
        <v>1</v>
      </c>
      <c r="BS19" s="10">
        <v>4</v>
      </c>
      <c r="BU19" s="7">
        <f>SUM(CALCULATION!T19:U19)</f>
        <v>9</v>
      </c>
      <c r="BV19" s="12">
        <v>2</v>
      </c>
      <c r="BW19" s="9">
        <v>9</v>
      </c>
      <c r="BY19">
        <f>SUM(CALCULATION!AH4:AI4)</f>
        <v>18</v>
      </c>
      <c r="BZ19" s="9">
        <v>8</v>
      </c>
      <c r="CA19" s="9">
        <v>10</v>
      </c>
      <c r="CC19" s="10">
        <f>SUM(CALCULATION!BU19:BW19)</f>
        <v>20</v>
      </c>
      <c r="CD19" s="9">
        <v>2</v>
      </c>
      <c r="CE19" s="9">
        <v>4</v>
      </c>
      <c r="CF19" s="7">
        <f t="shared" si="0"/>
        <v>26</v>
      </c>
      <c r="CH19" s="31">
        <v>109</v>
      </c>
      <c r="CI19" s="9">
        <v>13</v>
      </c>
      <c r="CJ19" s="9">
        <v>15</v>
      </c>
      <c r="CL19" s="10">
        <f>SUM(CALCULATION!BU19:BW19)</f>
        <v>20</v>
      </c>
      <c r="CM19" s="9">
        <v>2</v>
      </c>
      <c r="CN19" s="9">
        <v>4</v>
      </c>
      <c r="CP19" s="31">
        <v>186</v>
      </c>
      <c r="CQ19" s="9">
        <v>25</v>
      </c>
      <c r="CR19" s="9">
        <v>31</v>
      </c>
      <c r="CT19" s="9">
        <f>SUM(CALCULATION!BY19:CA19)</f>
        <v>36</v>
      </c>
      <c r="CU19" s="9">
        <v>12</v>
      </c>
      <c r="CV19" s="9">
        <v>6</v>
      </c>
      <c r="CX19" s="31">
        <v>165</v>
      </c>
      <c r="CY19" s="9">
        <v>12</v>
      </c>
      <c r="CZ19" s="9">
        <v>24</v>
      </c>
      <c r="DB19" s="31">
        <v>20</v>
      </c>
      <c r="DC19" s="9">
        <v>5</v>
      </c>
      <c r="DD19" s="9">
        <v>5</v>
      </c>
      <c r="DF19" s="31">
        <v>70</v>
      </c>
      <c r="DG19" s="9">
        <v>15</v>
      </c>
      <c r="DH19" s="9">
        <v>18</v>
      </c>
      <c r="DJ19" s="31">
        <v>23</v>
      </c>
      <c r="DK19" s="52">
        <v>5</v>
      </c>
      <c r="DL19" s="52">
        <v>4</v>
      </c>
      <c r="DN19" s="31">
        <v>15</v>
      </c>
      <c r="DO19" s="10">
        <v>5</v>
      </c>
      <c r="DP19" s="10">
        <v>7</v>
      </c>
    </row>
    <row r="20" spans="1:120">
      <c r="A20" s="7">
        <f>SUM([1]Sheet1!D20:F20)</f>
        <v>65</v>
      </c>
      <c r="B20" s="9">
        <v>9</v>
      </c>
      <c r="C20" s="9">
        <v>6</v>
      </c>
      <c r="E20" s="7">
        <f>SUM([1]Sheet1!H20:J20)</f>
        <v>103</v>
      </c>
      <c r="F20" s="10">
        <v>17</v>
      </c>
      <c r="G20" s="9">
        <v>11</v>
      </c>
      <c r="I20" s="7">
        <f>SUM([1]Sheet1!L20:N20)</f>
        <v>94</v>
      </c>
      <c r="J20" s="10">
        <v>15</v>
      </c>
      <c r="K20" s="9">
        <v>8</v>
      </c>
      <c r="M20" s="7">
        <f>SUM([1]Sheet1!S20:U20)</f>
        <v>36</v>
      </c>
      <c r="N20" s="10">
        <v>6</v>
      </c>
      <c r="O20" s="9">
        <v>6</v>
      </c>
      <c r="Q20" s="7">
        <f>SUM([1]Sheet1!Z20:AB20)</f>
        <v>7</v>
      </c>
      <c r="R20" s="10">
        <v>1</v>
      </c>
      <c r="T20" s="10">
        <v>2</v>
      </c>
      <c r="U20" s="9">
        <v>4</v>
      </c>
      <c r="X20" s="10">
        <v>2</v>
      </c>
      <c r="Y20" s="9">
        <v>6</v>
      </c>
      <c r="AA20" s="7">
        <f>SUM([1]Sheet1!P20:Q20)</f>
        <v>6</v>
      </c>
      <c r="AB20" s="10">
        <v>5</v>
      </c>
      <c r="AC20" s="9"/>
      <c r="AD20" s="7">
        <f>SUM([1]Sheet1!W20:X20)</f>
        <v>7</v>
      </c>
      <c r="AE20" s="9">
        <v>5</v>
      </c>
      <c r="AF20" s="9"/>
      <c r="AK20" s="7">
        <f>SUM(CALCULATION!A20:C20)</f>
        <v>80</v>
      </c>
      <c r="AL20" s="7">
        <v>6</v>
      </c>
      <c r="AM20" s="9">
        <v>13</v>
      </c>
      <c r="AO20" s="7">
        <f>SUM(CALCULATION!T20:U20)</f>
        <v>6</v>
      </c>
      <c r="AP20" s="12">
        <v>2</v>
      </c>
      <c r="AQ20" s="9">
        <v>9</v>
      </c>
      <c r="AS20" s="7">
        <f>SUM(CALCULATION!E20:G20)</f>
        <v>131</v>
      </c>
      <c r="AT20" s="12">
        <v>12</v>
      </c>
      <c r="AU20" s="9">
        <v>24</v>
      </c>
      <c r="AW20">
        <f>SUM(CALCULATION!AH5:AI5)</f>
        <v>14</v>
      </c>
      <c r="AX20" s="12">
        <v>0</v>
      </c>
      <c r="AY20" s="9">
        <v>10</v>
      </c>
      <c r="BA20" s="7">
        <f>SUM(CALCULATION!I20:K20)</f>
        <v>117</v>
      </c>
      <c r="BB20" s="12">
        <v>7</v>
      </c>
      <c r="BC20" s="9">
        <v>26</v>
      </c>
      <c r="BE20" s="7">
        <f>SUM(CALCULATION!AA20:AC20)</f>
        <v>11</v>
      </c>
      <c r="BF20" s="12">
        <v>3</v>
      </c>
      <c r="BG20" s="9">
        <v>5</v>
      </c>
      <c r="BI20" s="7">
        <f>SUM(CALCULATION!M20:O20)</f>
        <v>48</v>
      </c>
      <c r="BJ20" s="12">
        <v>5</v>
      </c>
      <c r="BK20" s="9">
        <v>6</v>
      </c>
      <c r="BM20" s="7">
        <f>SUM(CALCULATION!AD20:AF20)</f>
        <v>12</v>
      </c>
      <c r="BN20" s="12">
        <v>1</v>
      </c>
      <c r="BO20" s="9">
        <v>3</v>
      </c>
      <c r="BQ20" s="7">
        <f>SUM(CALCULATION!Q20:R20)</f>
        <v>8</v>
      </c>
      <c r="BR20" s="13">
        <v>1</v>
      </c>
      <c r="BS20" s="10">
        <v>4</v>
      </c>
      <c r="BU20" s="7">
        <f>SUM(CALCULATION!T20:U20)</f>
        <v>6</v>
      </c>
      <c r="BV20" s="12">
        <v>2</v>
      </c>
      <c r="BW20" s="9">
        <v>9</v>
      </c>
      <c r="BY20">
        <f>SUM(CALCULATION!AH5:AI5)</f>
        <v>14</v>
      </c>
      <c r="BZ20" s="9">
        <v>0</v>
      </c>
      <c r="CA20" s="9">
        <v>10</v>
      </c>
      <c r="CC20" s="10">
        <f>SUM(CALCULATION!BU20:BW20)</f>
        <v>17</v>
      </c>
      <c r="CD20" s="9">
        <v>3</v>
      </c>
      <c r="CE20" s="9">
        <v>3</v>
      </c>
      <c r="CF20" s="7">
        <f t="shared" si="0"/>
        <v>23</v>
      </c>
      <c r="CH20" s="31">
        <v>99</v>
      </c>
      <c r="CI20" s="9">
        <v>13</v>
      </c>
      <c r="CJ20" s="9">
        <v>12</v>
      </c>
      <c r="CL20" s="10">
        <f>SUM(CALCULATION!BU20:BW20)</f>
        <v>17</v>
      </c>
      <c r="CM20" s="9">
        <v>3</v>
      </c>
      <c r="CN20" s="9">
        <v>3</v>
      </c>
      <c r="CP20" s="31">
        <v>167</v>
      </c>
      <c r="CQ20" s="9">
        <v>24</v>
      </c>
      <c r="CR20" s="9">
        <v>26</v>
      </c>
      <c r="CT20" s="9">
        <f>SUM(CALCULATION!BY20:CA20)</f>
        <v>24</v>
      </c>
      <c r="CU20" s="9">
        <v>10</v>
      </c>
      <c r="CV20" s="9">
        <v>4</v>
      </c>
      <c r="CX20" s="31">
        <v>150</v>
      </c>
      <c r="CY20" s="9">
        <v>13</v>
      </c>
      <c r="CZ20" s="9">
        <v>25</v>
      </c>
      <c r="DB20" s="31">
        <v>19</v>
      </c>
      <c r="DC20" s="9">
        <v>5</v>
      </c>
      <c r="DD20" s="9">
        <v>4</v>
      </c>
      <c r="DF20" s="31">
        <v>59</v>
      </c>
      <c r="DG20" s="9">
        <v>13</v>
      </c>
      <c r="DH20" s="9">
        <v>17</v>
      </c>
      <c r="DJ20" s="31">
        <v>16</v>
      </c>
      <c r="DK20" s="52">
        <v>5</v>
      </c>
      <c r="DL20" s="52">
        <v>4</v>
      </c>
      <c r="DN20" s="31">
        <v>13</v>
      </c>
      <c r="DO20" s="10">
        <v>5</v>
      </c>
      <c r="DP20" s="10">
        <v>8</v>
      </c>
    </row>
    <row r="21" spans="1:120">
      <c r="A21" s="7">
        <f>SUM([1]Sheet1!D21:F21)</f>
        <v>67</v>
      </c>
      <c r="B21" s="9">
        <v>9</v>
      </c>
      <c r="C21" s="9">
        <v>7</v>
      </c>
      <c r="E21" s="7">
        <f>SUM([1]Sheet1!H21:J21)</f>
        <v>108</v>
      </c>
      <c r="F21" s="10">
        <v>19</v>
      </c>
      <c r="G21" s="9">
        <v>12</v>
      </c>
      <c r="I21" s="7">
        <f>SUM([1]Sheet1!L21:N21)</f>
        <v>97</v>
      </c>
      <c r="J21" s="10">
        <v>16</v>
      </c>
      <c r="K21" s="9">
        <v>9</v>
      </c>
      <c r="M21" s="7">
        <f>SUM([1]Sheet1!S21:U21)</f>
        <v>38</v>
      </c>
      <c r="N21" s="10">
        <v>8</v>
      </c>
      <c r="O21" s="9">
        <v>6</v>
      </c>
      <c r="Q21" s="7">
        <f>SUM([1]Sheet1!Z21:AB21)</f>
        <v>10</v>
      </c>
      <c r="R21" s="10">
        <v>1</v>
      </c>
      <c r="T21" s="10">
        <v>3</v>
      </c>
      <c r="U21" s="9">
        <v>6</v>
      </c>
      <c r="X21" s="10">
        <v>2</v>
      </c>
      <c r="Y21" s="9">
        <v>8</v>
      </c>
      <c r="AA21" s="7">
        <f>SUM([1]Sheet1!P21:Q21)</f>
        <v>7</v>
      </c>
      <c r="AB21" s="10">
        <v>5</v>
      </c>
      <c r="AC21" s="9"/>
      <c r="AD21" s="7">
        <f>SUM([1]Sheet1!W21:X21)</f>
        <v>8</v>
      </c>
      <c r="AE21" s="9">
        <v>6</v>
      </c>
      <c r="AF21" s="9"/>
      <c r="AK21" s="7">
        <f>SUM(CALCULATION!A21:C21)</f>
        <v>83</v>
      </c>
      <c r="AL21" s="7">
        <v>11</v>
      </c>
      <c r="AM21" s="9">
        <v>13</v>
      </c>
      <c r="AO21" s="7">
        <f>SUM(CALCULATION!T21:U21)</f>
        <v>9</v>
      </c>
      <c r="AP21" s="12">
        <v>2</v>
      </c>
      <c r="AQ21" s="9">
        <v>8</v>
      </c>
      <c r="AS21" s="7">
        <f>SUM(CALCULATION!E21:G21)</f>
        <v>139</v>
      </c>
      <c r="AT21" s="12">
        <v>22</v>
      </c>
      <c r="AU21" s="9">
        <v>23</v>
      </c>
      <c r="AW21">
        <f>SUM(CALCULATION!AH6:AI6)</f>
        <v>18</v>
      </c>
      <c r="AX21" s="12">
        <v>4</v>
      </c>
      <c r="AY21" s="9">
        <v>10</v>
      </c>
      <c r="BA21" s="7">
        <f>SUM(CALCULATION!I21:K21)</f>
        <v>122</v>
      </c>
      <c r="BB21" s="12">
        <v>14</v>
      </c>
      <c r="BC21" s="9">
        <v>24</v>
      </c>
      <c r="BE21" s="7">
        <f>SUM(CALCULATION!AA21:AC21)</f>
        <v>12</v>
      </c>
      <c r="BF21" s="12">
        <v>3</v>
      </c>
      <c r="BG21" s="9">
        <v>6</v>
      </c>
      <c r="BI21" s="7">
        <f>SUM(CALCULATION!M21:O21)</f>
        <v>52</v>
      </c>
      <c r="BJ21" s="12">
        <v>11</v>
      </c>
      <c r="BK21" s="9">
        <v>6</v>
      </c>
      <c r="BM21" s="7">
        <f>SUM(CALCULATION!AD21:AF21)</f>
        <v>14</v>
      </c>
      <c r="BN21" s="12">
        <v>5</v>
      </c>
      <c r="BO21" s="9">
        <v>1</v>
      </c>
      <c r="BQ21" s="7">
        <f>SUM(CALCULATION!Q21:R21)</f>
        <v>11</v>
      </c>
      <c r="BR21" s="13">
        <v>1</v>
      </c>
      <c r="BS21" s="10">
        <v>4</v>
      </c>
      <c r="BU21" s="7">
        <f>SUM(CALCULATION!T21:U21)</f>
        <v>9</v>
      </c>
      <c r="BV21" s="12">
        <v>2</v>
      </c>
      <c r="BW21" s="9">
        <v>8</v>
      </c>
      <c r="BY21">
        <f>SUM(CALCULATION!AH6:AI6)</f>
        <v>18</v>
      </c>
      <c r="BZ21" s="9">
        <v>8</v>
      </c>
      <c r="CA21" s="9">
        <v>10</v>
      </c>
      <c r="CC21" s="10">
        <f>SUM(CALCULATION!BU21:BW21)</f>
        <v>19</v>
      </c>
      <c r="CD21" s="9">
        <v>3</v>
      </c>
      <c r="CE21" s="9">
        <v>4</v>
      </c>
      <c r="CF21" s="7">
        <f t="shared" si="0"/>
        <v>26</v>
      </c>
      <c r="CH21" s="31">
        <v>107</v>
      </c>
      <c r="CI21" s="9">
        <v>14</v>
      </c>
      <c r="CJ21" s="9">
        <v>15</v>
      </c>
      <c r="CL21" s="10">
        <f>SUM(CALCULATION!BU21:BW21)</f>
        <v>19</v>
      </c>
      <c r="CM21" s="9">
        <v>3</v>
      </c>
      <c r="CN21" s="9">
        <v>4</v>
      </c>
      <c r="CP21" s="31">
        <v>184</v>
      </c>
      <c r="CQ21" s="9">
        <v>25</v>
      </c>
      <c r="CR21" s="9">
        <v>31</v>
      </c>
      <c r="CT21" s="9">
        <f>SUM(CALCULATION!BY21:CA21)</f>
        <v>36</v>
      </c>
      <c r="CU21" s="9">
        <v>10</v>
      </c>
      <c r="CV21" s="9">
        <v>6</v>
      </c>
      <c r="CX21" s="31">
        <v>160</v>
      </c>
      <c r="CY21" s="9">
        <v>12</v>
      </c>
      <c r="CZ21" s="9">
        <v>28</v>
      </c>
      <c r="DB21" s="31">
        <v>21</v>
      </c>
      <c r="DC21" s="9">
        <v>5</v>
      </c>
      <c r="DD21" s="9">
        <v>3</v>
      </c>
      <c r="DF21" s="31">
        <v>69</v>
      </c>
      <c r="DG21" s="9">
        <v>15</v>
      </c>
      <c r="DH21" s="9">
        <v>18</v>
      </c>
      <c r="DJ21" s="31">
        <v>20</v>
      </c>
      <c r="DK21" s="52">
        <v>4</v>
      </c>
      <c r="DL21" s="52">
        <v>4</v>
      </c>
      <c r="DN21" s="31">
        <v>16</v>
      </c>
      <c r="DO21" s="10">
        <v>5</v>
      </c>
      <c r="DP21" s="10">
        <v>8</v>
      </c>
    </row>
    <row r="22" spans="1:120">
      <c r="A22" s="7">
        <f>SUM([1]Sheet1!D22:F22)</f>
        <v>64</v>
      </c>
      <c r="B22" s="9">
        <v>8</v>
      </c>
      <c r="C22" s="9">
        <v>8</v>
      </c>
      <c r="E22" s="7">
        <f>SUM([1]Sheet1!H22:J22)</f>
        <v>109</v>
      </c>
      <c r="F22" s="10">
        <v>17</v>
      </c>
      <c r="G22" s="9">
        <v>9</v>
      </c>
      <c r="I22" s="7">
        <f>SUM([1]Sheet1!L22:N22)</f>
        <v>97</v>
      </c>
      <c r="J22" s="10">
        <v>15</v>
      </c>
      <c r="K22" s="9">
        <v>9</v>
      </c>
      <c r="M22" s="7">
        <f>SUM([1]Sheet1!S22:U22)</f>
        <v>39</v>
      </c>
      <c r="N22" s="10">
        <v>7</v>
      </c>
      <c r="O22" s="9">
        <v>6</v>
      </c>
      <c r="Q22" s="7">
        <f>SUM([1]Sheet1!Z22:AB22)</f>
        <v>9</v>
      </c>
      <c r="R22" s="10">
        <v>1</v>
      </c>
      <c r="T22" s="10">
        <v>3</v>
      </c>
      <c r="U22" s="9">
        <v>5</v>
      </c>
      <c r="X22" s="10">
        <v>0</v>
      </c>
      <c r="Y22" s="9">
        <v>6</v>
      </c>
      <c r="AA22" s="7">
        <f>SUM([1]Sheet1!P22:Q22)</f>
        <v>6</v>
      </c>
      <c r="AB22" s="10">
        <v>4</v>
      </c>
      <c r="AC22" s="9"/>
      <c r="AD22" s="7">
        <f>SUM([1]Sheet1!W22:X22)</f>
        <v>8</v>
      </c>
      <c r="AE22" s="9">
        <v>5</v>
      </c>
      <c r="AF22" s="9"/>
      <c r="AK22" s="7">
        <f>SUM(CALCULATION!A22:C22)</f>
        <v>80</v>
      </c>
      <c r="AL22" s="7">
        <v>11</v>
      </c>
      <c r="AM22" s="9">
        <v>11</v>
      </c>
      <c r="AO22" s="7">
        <f>SUM(CALCULATION!T22:U22)</f>
        <v>8</v>
      </c>
      <c r="AP22" s="12">
        <v>2</v>
      </c>
      <c r="AQ22" s="9">
        <v>8</v>
      </c>
      <c r="AS22" s="7">
        <f>SUM(CALCULATION!E22:G22)</f>
        <v>135</v>
      </c>
      <c r="AT22" s="12">
        <v>23</v>
      </c>
      <c r="AU22" s="9">
        <v>20</v>
      </c>
      <c r="AW22">
        <f>SUM(CALCULATION!AH7:AI7)</f>
        <v>12</v>
      </c>
      <c r="AX22" s="12">
        <v>4</v>
      </c>
      <c r="AY22" s="9">
        <v>8</v>
      </c>
      <c r="BA22" s="7">
        <f>SUM(CALCULATION!I22:K22)</f>
        <v>121</v>
      </c>
      <c r="BB22" s="12">
        <v>15</v>
      </c>
      <c r="BC22" s="9">
        <v>21</v>
      </c>
      <c r="BE22" s="7">
        <f>SUM(CALCULATION!AA22:AC22)</f>
        <v>10</v>
      </c>
      <c r="BF22" s="12">
        <v>3</v>
      </c>
      <c r="BG22" s="9">
        <v>4</v>
      </c>
      <c r="BI22" s="7">
        <f>SUM(CALCULATION!M22:O22)</f>
        <v>52</v>
      </c>
      <c r="BJ22" s="12">
        <v>13</v>
      </c>
      <c r="BK22" s="9">
        <v>6</v>
      </c>
      <c r="BM22" s="7">
        <f>SUM(CALCULATION!AD22:AF22)</f>
        <v>13</v>
      </c>
      <c r="BN22" s="12">
        <v>6</v>
      </c>
      <c r="BO22" s="9">
        <v>2</v>
      </c>
      <c r="BQ22" s="7">
        <f>SUM(CALCULATION!Q22:R22)</f>
        <v>10</v>
      </c>
      <c r="BR22" s="13">
        <v>1</v>
      </c>
      <c r="BS22" s="10">
        <v>4</v>
      </c>
      <c r="BU22" s="7">
        <f>SUM(CALCULATION!T22:U22)</f>
        <v>8</v>
      </c>
      <c r="BV22" s="12">
        <v>2</v>
      </c>
      <c r="BW22" s="9">
        <v>8</v>
      </c>
      <c r="BY22">
        <f>SUM(CALCULATION!AH7:AI7)</f>
        <v>12</v>
      </c>
      <c r="BZ22" s="9">
        <v>8</v>
      </c>
      <c r="CA22" s="9">
        <v>8</v>
      </c>
      <c r="CC22" s="10">
        <f>SUM(CALCULATION!BU22:BW22)</f>
        <v>18</v>
      </c>
      <c r="CD22" s="9">
        <v>3</v>
      </c>
      <c r="CE22" s="9">
        <v>4</v>
      </c>
      <c r="CF22" s="7">
        <f t="shared" si="0"/>
        <v>25</v>
      </c>
      <c r="CH22" s="31">
        <v>102</v>
      </c>
      <c r="CI22" s="9">
        <v>14</v>
      </c>
      <c r="CJ22" s="9">
        <v>15</v>
      </c>
      <c r="CL22" s="10">
        <f>SUM(CALCULATION!BU22:BW22)</f>
        <v>18</v>
      </c>
      <c r="CM22" s="9">
        <v>3</v>
      </c>
      <c r="CN22" s="9">
        <v>4</v>
      </c>
      <c r="CP22" s="31">
        <v>178</v>
      </c>
      <c r="CQ22" s="9">
        <v>26</v>
      </c>
      <c r="CR22" s="9">
        <v>27</v>
      </c>
      <c r="CT22" s="9">
        <f>SUM(CALCULATION!BY22:CA22)</f>
        <v>28</v>
      </c>
      <c r="CU22" s="9">
        <v>12</v>
      </c>
      <c r="CV22" s="9">
        <v>6</v>
      </c>
      <c r="CX22" s="31">
        <v>157</v>
      </c>
      <c r="CY22" s="9">
        <v>13</v>
      </c>
      <c r="CZ22" s="9">
        <v>25</v>
      </c>
      <c r="DB22" s="31">
        <v>17</v>
      </c>
      <c r="DC22" s="9">
        <v>5</v>
      </c>
      <c r="DD22" s="9">
        <v>6</v>
      </c>
      <c r="DF22" s="31">
        <v>71</v>
      </c>
      <c r="DG22" s="9">
        <v>16</v>
      </c>
      <c r="DH22" s="9">
        <v>16</v>
      </c>
      <c r="DJ22" s="31">
        <v>21</v>
      </c>
      <c r="DK22" s="52">
        <v>5</v>
      </c>
      <c r="DL22" s="52">
        <v>4</v>
      </c>
      <c r="DN22" s="31">
        <v>15</v>
      </c>
      <c r="DO22" s="10">
        <v>5</v>
      </c>
      <c r="DP22" s="10">
        <v>8</v>
      </c>
    </row>
    <row r="23" spans="1:120">
      <c r="A23" s="7">
        <f>SUM([1]Sheet1!D23:F23)</f>
        <v>66</v>
      </c>
      <c r="B23" s="9">
        <v>9</v>
      </c>
      <c r="C23" s="9">
        <v>8</v>
      </c>
      <c r="E23" s="7">
        <f>SUM([1]Sheet1!H23:J23)</f>
        <v>102</v>
      </c>
      <c r="F23" s="10">
        <v>20</v>
      </c>
      <c r="G23" s="9">
        <v>13</v>
      </c>
      <c r="I23" s="7">
        <f>SUM([1]Sheet1!L23:N23)</f>
        <v>97</v>
      </c>
      <c r="J23" s="10">
        <v>16</v>
      </c>
      <c r="K23" s="9">
        <v>11</v>
      </c>
      <c r="M23" s="7">
        <f>SUM([1]Sheet1!S23:U23)</f>
        <v>38</v>
      </c>
      <c r="N23" s="10">
        <v>8</v>
      </c>
      <c r="O23" s="9">
        <v>6</v>
      </c>
      <c r="Q23" s="7">
        <f>SUM([1]Sheet1!Z23:AB23)</f>
        <v>9</v>
      </c>
      <c r="R23" s="10">
        <v>1</v>
      </c>
      <c r="T23" s="10">
        <v>3</v>
      </c>
      <c r="U23" s="9">
        <v>6</v>
      </c>
      <c r="X23" s="10">
        <v>2</v>
      </c>
      <c r="Y23" s="9">
        <v>8</v>
      </c>
      <c r="AA23" s="7">
        <f>SUM([1]Sheet1!P23:Q23)</f>
        <v>7</v>
      </c>
      <c r="AB23" s="10">
        <v>5</v>
      </c>
      <c r="AC23" s="9"/>
      <c r="AD23" s="7">
        <f>SUM([1]Sheet1!W23:X23)</f>
        <v>8</v>
      </c>
      <c r="AE23" s="9">
        <v>6</v>
      </c>
      <c r="AF23" s="9"/>
      <c r="AK23" s="7">
        <f>SUM(CALCULATION!A23:C23)</f>
        <v>83</v>
      </c>
      <c r="AL23" s="7">
        <v>9</v>
      </c>
      <c r="AM23" s="9">
        <v>13</v>
      </c>
      <c r="AO23" s="7">
        <f>SUM(CALCULATION!T23:U23)</f>
        <v>9</v>
      </c>
      <c r="AP23" s="12">
        <v>1</v>
      </c>
      <c r="AQ23" s="9">
        <v>9</v>
      </c>
      <c r="AS23" s="7">
        <f>SUM(CALCULATION!E23:G23)</f>
        <v>135</v>
      </c>
      <c r="AT23" s="12">
        <v>22</v>
      </c>
      <c r="AU23" s="9">
        <v>23</v>
      </c>
      <c r="AW23">
        <f>SUM(CALCULATION!AH8:AI8)</f>
        <v>18</v>
      </c>
      <c r="AX23" s="12">
        <v>4</v>
      </c>
      <c r="AY23" s="9">
        <v>10</v>
      </c>
      <c r="BA23" s="7">
        <f>SUM(CALCULATION!I23:K23)</f>
        <v>124</v>
      </c>
      <c r="BB23" s="12">
        <v>16</v>
      </c>
      <c r="BC23" s="9">
        <v>26</v>
      </c>
      <c r="BE23" s="7">
        <f>SUM(CALCULATION!AA23:AC23)</f>
        <v>12</v>
      </c>
      <c r="BF23" s="12">
        <v>3</v>
      </c>
      <c r="BG23" s="9">
        <v>5</v>
      </c>
      <c r="BI23" s="7">
        <f>SUM(CALCULATION!M23:O23)</f>
        <v>52</v>
      </c>
      <c r="BJ23" s="12">
        <v>13</v>
      </c>
      <c r="BK23" s="9">
        <v>6</v>
      </c>
      <c r="BM23" s="7">
        <f>SUM(CALCULATION!AD23:AF23)</f>
        <v>14</v>
      </c>
      <c r="BN23" s="12">
        <v>6</v>
      </c>
      <c r="BO23" s="9">
        <v>2</v>
      </c>
      <c r="BQ23" s="7">
        <f>SUM(CALCULATION!Q23:R23)</f>
        <v>10</v>
      </c>
      <c r="BR23" s="13">
        <v>0</v>
      </c>
      <c r="BS23" s="10">
        <v>3</v>
      </c>
      <c r="BU23" s="7">
        <f>SUM(CALCULATION!T23:U23)</f>
        <v>9</v>
      </c>
      <c r="BV23" s="12">
        <v>1</v>
      </c>
      <c r="BW23" s="9">
        <v>9</v>
      </c>
      <c r="BY23">
        <f>SUM(CALCULATION!AH8:AI8)</f>
        <v>18</v>
      </c>
      <c r="BZ23" s="9">
        <v>8</v>
      </c>
      <c r="CA23" s="9">
        <v>10</v>
      </c>
      <c r="CC23" s="10">
        <f>SUM(CALCULATION!BU23:BW23)</f>
        <v>19</v>
      </c>
      <c r="CD23" s="9">
        <v>3</v>
      </c>
      <c r="CE23" s="9">
        <v>3</v>
      </c>
      <c r="CF23" s="7">
        <f t="shared" si="0"/>
        <v>25</v>
      </c>
      <c r="CH23" s="31">
        <v>105</v>
      </c>
      <c r="CI23" s="9">
        <v>14</v>
      </c>
      <c r="CJ23" s="9">
        <v>14</v>
      </c>
      <c r="CL23" s="10">
        <f>SUM(CALCULATION!BU23:BW23)</f>
        <v>19</v>
      </c>
      <c r="CM23" s="9">
        <v>3</v>
      </c>
      <c r="CN23" s="9">
        <v>3</v>
      </c>
      <c r="CP23" s="31">
        <v>180</v>
      </c>
      <c r="CQ23" s="9">
        <v>25</v>
      </c>
      <c r="CR23" s="9">
        <v>30</v>
      </c>
      <c r="CT23" s="9">
        <f>SUM(CALCULATION!BY23:CA23)</f>
        <v>36</v>
      </c>
      <c r="CU23" s="9">
        <v>10</v>
      </c>
      <c r="CV23" s="9">
        <v>6</v>
      </c>
      <c r="CX23" s="31">
        <v>166</v>
      </c>
      <c r="CY23" s="9">
        <v>12</v>
      </c>
      <c r="CZ23" s="9">
        <v>24</v>
      </c>
      <c r="DB23" s="31">
        <v>20</v>
      </c>
      <c r="DC23" s="9">
        <v>5</v>
      </c>
      <c r="DD23" s="9">
        <v>6</v>
      </c>
      <c r="DF23" s="31">
        <v>71</v>
      </c>
      <c r="DG23" s="9">
        <v>16</v>
      </c>
      <c r="DH23" s="9">
        <v>16</v>
      </c>
      <c r="DJ23" s="31">
        <v>22</v>
      </c>
      <c r="DK23" s="52">
        <v>5</v>
      </c>
      <c r="DL23" s="52">
        <v>4</v>
      </c>
      <c r="DN23" s="31">
        <v>13</v>
      </c>
      <c r="DO23" s="10">
        <v>5</v>
      </c>
      <c r="DP23" s="10">
        <v>7</v>
      </c>
    </row>
    <row r="24" spans="1:120">
      <c r="A24" s="7">
        <f>SUM([1]Sheet1!D24:F24)</f>
        <v>52</v>
      </c>
      <c r="B24" s="9">
        <v>9</v>
      </c>
      <c r="C24" s="9">
        <v>8</v>
      </c>
      <c r="E24" s="7">
        <f>SUM([1]Sheet1!H24:J24)</f>
        <v>81</v>
      </c>
      <c r="F24" s="10">
        <v>18</v>
      </c>
      <c r="G24" s="9">
        <v>13</v>
      </c>
      <c r="I24" s="7">
        <f>SUM([1]Sheet1!L24:N24)</f>
        <v>75</v>
      </c>
      <c r="J24" s="10">
        <v>15</v>
      </c>
      <c r="K24" s="9">
        <v>9</v>
      </c>
      <c r="M24" s="7">
        <f>SUM([1]Sheet1!S24:U24)</f>
        <v>34</v>
      </c>
      <c r="N24" s="10">
        <v>7</v>
      </c>
      <c r="O24" s="9">
        <v>6</v>
      </c>
      <c r="Q24" s="7">
        <f>SUM([1]Sheet1!Z24:AB24)</f>
        <v>6</v>
      </c>
      <c r="R24" s="10">
        <v>1</v>
      </c>
      <c r="T24" s="10">
        <v>2</v>
      </c>
      <c r="U24" s="9">
        <v>6</v>
      </c>
      <c r="X24" s="10">
        <v>2</v>
      </c>
      <c r="Y24" s="9">
        <v>6</v>
      </c>
      <c r="AA24" s="7">
        <f>SUM([1]Sheet1!P24:Q24)</f>
        <v>3</v>
      </c>
      <c r="AB24" s="10">
        <v>5</v>
      </c>
      <c r="AC24" s="9"/>
      <c r="AD24" s="7">
        <f>SUM([1]Sheet1!W24:X24)</f>
        <v>8</v>
      </c>
      <c r="AE24" s="9">
        <v>6</v>
      </c>
      <c r="AF24" s="9"/>
      <c r="AK24" s="7">
        <f>SUM(CALCULATION!A24:C24)</f>
        <v>69</v>
      </c>
      <c r="AL24" s="7">
        <v>10</v>
      </c>
      <c r="AM24" s="9">
        <v>12</v>
      </c>
      <c r="AO24" s="7">
        <f>SUM(CALCULATION!T24:U24)</f>
        <v>8</v>
      </c>
      <c r="AP24" s="12">
        <v>2</v>
      </c>
      <c r="AQ24" s="9">
        <v>7</v>
      </c>
      <c r="AS24" s="7">
        <f>SUM(CALCULATION!E24:G24)</f>
        <v>112</v>
      </c>
      <c r="AT24" s="12">
        <v>20</v>
      </c>
      <c r="AU24" s="9">
        <v>21</v>
      </c>
      <c r="AW24">
        <f>SUM(CALCULATION!AH9:AI9)</f>
        <v>16</v>
      </c>
      <c r="AX24" s="12">
        <v>4</v>
      </c>
      <c r="AY24" s="9">
        <v>8</v>
      </c>
      <c r="BA24" s="7">
        <f>SUM(CALCULATION!I24:K24)</f>
        <v>99</v>
      </c>
      <c r="BB24" s="12">
        <v>13</v>
      </c>
      <c r="BC24" s="9">
        <v>24</v>
      </c>
      <c r="BE24" s="7">
        <f>SUM(CALCULATION!AA24:AC24)</f>
        <v>8</v>
      </c>
      <c r="BF24" s="12">
        <v>3</v>
      </c>
      <c r="BG24" s="9">
        <v>4</v>
      </c>
      <c r="BI24" s="7">
        <f>SUM(CALCULATION!M24:O24)</f>
        <v>47</v>
      </c>
      <c r="BJ24" s="12">
        <v>9</v>
      </c>
      <c r="BK24" s="9">
        <v>5</v>
      </c>
      <c r="BM24" s="7">
        <f>SUM(CALCULATION!AD24:AF24)</f>
        <v>14</v>
      </c>
      <c r="BN24" s="12">
        <v>5</v>
      </c>
      <c r="BO24" s="9">
        <v>3</v>
      </c>
      <c r="BQ24" s="7">
        <f>SUM(CALCULATION!Q24:R24)</f>
        <v>7</v>
      </c>
      <c r="BR24" s="13">
        <v>1</v>
      </c>
      <c r="BS24" s="10">
        <v>4</v>
      </c>
      <c r="BU24" s="7">
        <f>SUM(CALCULATION!T24:U24)</f>
        <v>8</v>
      </c>
      <c r="BV24" s="12">
        <v>2</v>
      </c>
      <c r="BW24" s="9">
        <v>7</v>
      </c>
      <c r="BY24">
        <f>SUM(CALCULATION!AH9:AI9)</f>
        <v>16</v>
      </c>
      <c r="BZ24" s="9">
        <v>8</v>
      </c>
      <c r="CA24" s="9">
        <v>8</v>
      </c>
      <c r="CC24" s="10">
        <f>SUM(CALCULATION!BU24:BW24)</f>
        <v>17</v>
      </c>
      <c r="CD24" s="9">
        <v>3</v>
      </c>
      <c r="CE24" s="9">
        <v>4</v>
      </c>
      <c r="CF24" s="7">
        <f t="shared" si="0"/>
        <v>24</v>
      </c>
      <c r="CH24" s="31">
        <v>91</v>
      </c>
      <c r="CI24" s="9">
        <v>10</v>
      </c>
      <c r="CJ24" s="9">
        <v>15</v>
      </c>
      <c r="CL24" s="10">
        <f>SUM(CALCULATION!BU24:BW24)</f>
        <v>17</v>
      </c>
      <c r="CM24" s="9">
        <v>3</v>
      </c>
      <c r="CN24" s="9">
        <v>4</v>
      </c>
      <c r="CP24" s="31">
        <v>153</v>
      </c>
      <c r="CQ24" s="9">
        <v>25</v>
      </c>
      <c r="CR24" s="9">
        <v>28</v>
      </c>
      <c r="CT24" s="9">
        <f>SUM(CALCULATION!BY24:CA24)</f>
        <v>32</v>
      </c>
      <c r="CU24" s="9">
        <v>8</v>
      </c>
      <c r="CV24" s="9">
        <v>6</v>
      </c>
      <c r="CX24" s="31">
        <v>136</v>
      </c>
      <c r="CY24" s="9">
        <v>12</v>
      </c>
      <c r="CZ24" s="9">
        <v>26</v>
      </c>
      <c r="DB24" s="31">
        <v>15</v>
      </c>
      <c r="DC24" s="9">
        <v>3</v>
      </c>
      <c r="DD24" s="9">
        <v>5</v>
      </c>
      <c r="DF24" s="31">
        <v>61</v>
      </c>
      <c r="DG24" s="9">
        <v>12</v>
      </c>
      <c r="DH24" s="9">
        <v>16</v>
      </c>
      <c r="DJ24" s="31">
        <v>22</v>
      </c>
      <c r="DK24" s="52">
        <v>4</v>
      </c>
      <c r="DL24" s="52">
        <v>4</v>
      </c>
      <c r="DN24" s="31">
        <v>12</v>
      </c>
      <c r="DO24" s="10">
        <v>5</v>
      </c>
      <c r="DP24" s="10">
        <v>8</v>
      </c>
    </row>
    <row r="25" spans="1:120">
      <c r="A25" s="7">
        <f>SUM([1]Sheet1!D25:F25)</f>
        <v>6</v>
      </c>
      <c r="B25" s="9">
        <v>0</v>
      </c>
      <c r="C25" s="9">
        <v>0</v>
      </c>
      <c r="E25" s="7">
        <f>SUM([1]Sheet1!H25:J25)</f>
        <v>9</v>
      </c>
      <c r="F25" s="10">
        <v>0</v>
      </c>
      <c r="G25" s="9">
        <v>0</v>
      </c>
      <c r="I25" s="7">
        <f>SUM([1]Sheet1!L25:N25)</f>
        <v>6</v>
      </c>
      <c r="J25" s="10">
        <v>0</v>
      </c>
      <c r="K25" s="9">
        <v>0</v>
      </c>
      <c r="M25" s="7">
        <f>SUM([1]Sheet1!S25:U25)</f>
        <v>4</v>
      </c>
      <c r="N25" s="10">
        <v>0</v>
      </c>
      <c r="O25" s="9">
        <v>0</v>
      </c>
      <c r="Q25" s="7">
        <f>SUM([1]Sheet1!Z25:AB25)</f>
        <v>0</v>
      </c>
      <c r="R25" s="10">
        <v>0</v>
      </c>
      <c r="T25" s="10">
        <v>0</v>
      </c>
      <c r="U25" s="9">
        <v>0</v>
      </c>
      <c r="X25" s="10">
        <v>0</v>
      </c>
      <c r="Y25" s="9">
        <v>0</v>
      </c>
      <c r="AA25" s="7">
        <f>SUM([1]Sheet1!P25:Q25)</f>
        <v>0</v>
      </c>
      <c r="AB25" s="10">
        <v>0</v>
      </c>
      <c r="AC25" s="9"/>
      <c r="AD25" s="7">
        <f>SUM([1]Sheet1!W25:X25)</f>
        <v>0</v>
      </c>
      <c r="AE25" s="9">
        <v>0</v>
      </c>
      <c r="AF25" s="9"/>
      <c r="AK25" s="7">
        <f>SUM(CALCULATION!A25:C25)</f>
        <v>6</v>
      </c>
      <c r="AL25" s="7">
        <v>0</v>
      </c>
      <c r="AM25" s="9">
        <v>0</v>
      </c>
      <c r="AO25" s="7">
        <f>SUM(CALCULATION!T25:U25)</f>
        <v>0</v>
      </c>
      <c r="AP25" s="12">
        <v>0</v>
      </c>
      <c r="AQ25" s="9">
        <v>0</v>
      </c>
      <c r="AS25" s="7">
        <f>SUM(CALCULATION!E25:G25)</f>
        <v>9</v>
      </c>
      <c r="AT25" s="12">
        <v>0</v>
      </c>
      <c r="AU25" s="9">
        <v>0</v>
      </c>
      <c r="AW25">
        <f>SUM(CALCULATION!AH10:AI10)</f>
        <v>0</v>
      </c>
      <c r="AX25" s="12">
        <v>0</v>
      </c>
      <c r="AY25" s="9">
        <v>0</v>
      </c>
      <c r="BA25" s="7">
        <f>SUM(CALCULATION!I25:K25)</f>
        <v>6</v>
      </c>
      <c r="BB25" s="12">
        <v>0</v>
      </c>
      <c r="BC25" s="9">
        <v>0</v>
      </c>
      <c r="BE25" s="7">
        <f>SUM(CALCULATION!AA25:AC25)</f>
        <v>0</v>
      </c>
      <c r="BF25" s="12">
        <v>0</v>
      </c>
      <c r="BG25" s="9">
        <v>0</v>
      </c>
      <c r="BI25" s="7">
        <f>SUM(CALCULATION!M25:O25)</f>
        <v>4</v>
      </c>
      <c r="BJ25" s="12">
        <v>0</v>
      </c>
      <c r="BK25" s="9">
        <v>0</v>
      </c>
      <c r="BM25" s="7">
        <f>SUM(CALCULATION!AD25:AF25)</f>
        <v>0</v>
      </c>
      <c r="BN25" s="12">
        <v>0</v>
      </c>
      <c r="BO25" s="9">
        <v>0</v>
      </c>
      <c r="BQ25" s="7">
        <f>SUM(CALCULATION!Q25:R25)</f>
        <v>0</v>
      </c>
      <c r="BR25" s="13">
        <v>0</v>
      </c>
      <c r="BS25" s="10">
        <v>0</v>
      </c>
      <c r="BU25" s="7">
        <f>SUM(CALCULATION!T25:U25)</f>
        <v>0</v>
      </c>
      <c r="BV25" s="12">
        <v>0</v>
      </c>
      <c r="BW25" s="9">
        <v>0</v>
      </c>
      <c r="BY25">
        <f>SUM(CALCULATION!AH10:AI10)</f>
        <v>0</v>
      </c>
      <c r="BZ25" s="9">
        <v>0</v>
      </c>
      <c r="CA25" s="9">
        <v>0</v>
      </c>
      <c r="CC25" s="10">
        <f>SUM(CALCULATION!BU25:BW25)</f>
        <v>0</v>
      </c>
      <c r="CD25" s="9">
        <v>0</v>
      </c>
      <c r="CE25" s="9">
        <v>0</v>
      </c>
      <c r="CF25" s="7">
        <f t="shared" si="0"/>
        <v>0</v>
      </c>
      <c r="CH25" s="31">
        <v>6</v>
      </c>
      <c r="CI25" s="9">
        <v>0</v>
      </c>
      <c r="CJ25" s="9">
        <v>0</v>
      </c>
      <c r="CL25" s="10">
        <f>SUM(CALCULATION!BU25:BW25)</f>
        <v>0</v>
      </c>
      <c r="CM25" s="9">
        <v>0</v>
      </c>
      <c r="CN25" s="9">
        <v>0</v>
      </c>
      <c r="CP25" s="31">
        <v>9</v>
      </c>
      <c r="CQ25" s="9">
        <v>0</v>
      </c>
      <c r="CR25" s="9">
        <v>0</v>
      </c>
      <c r="CT25" s="9">
        <f>SUM(CALCULATION!BY25:CA25)</f>
        <v>0</v>
      </c>
      <c r="CU25" s="9">
        <v>0</v>
      </c>
      <c r="CV25" s="9">
        <v>0</v>
      </c>
      <c r="CX25" s="31">
        <v>6</v>
      </c>
      <c r="CY25" s="9">
        <v>0</v>
      </c>
      <c r="CZ25" s="9">
        <v>0</v>
      </c>
      <c r="DB25" s="31">
        <v>0</v>
      </c>
      <c r="DC25" s="9">
        <v>0</v>
      </c>
      <c r="DD25" s="9">
        <v>0</v>
      </c>
      <c r="DF25" s="31">
        <v>4</v>
      </c>
      <c r="DG25" s="9">
        <v>0</v>
      </c>
      <c r="DH25" s="9">
        <v>0</v>
      </c>
      <c r="DJ25" s="31">
        <v>0</v>
      </c>
      <c r="DK25" s="52">
        <v>0</v>
      </c>
      <c r="DL25" s="52">
        <v>0</v>
      </c>
      <c r="DN25" s="31">
        <v>0</v>
      </c>
      <c r="DO25" s="10">
        <v>0</v>
      </c>
      <c r="DP25" s="10">
        <v>0</v>
      </c>
    </row>
    <row r="26" spans="1:120">
      <c r="A26" s="7">
        <f>SUM([1]Sheet1!D26:F26)</f>
        <v>68</v>
      </c>
      <c r="B26" s="9">
        <v>9</v>
      </c>
      <c r="C26" s="9">
        <v>8</v>
      </c>
      <c r="E26" s="7">
        <f>SUM([1]Sheet1!H26:J26)</f>
        <v>108</v>
      </c>
      <c r="F26" s="10">
        <v>19</v>
      </c>
      <c r="G26" s="9">
        <v>13</v>
      </c>
      <c r="I26" s="7">
        <f>SUM([1]Sheet1!L26:N26)</f>
        <v>97</v>
      </c>
      <c r="J26" s="10">
        <v>15</v>
      </c>
      <c r="K26" s="9">
        <v>11</v>
      </c>
      <c r="M26" s="7">
        <f>SUM([1]Sheet1!S26:U26)</f>
        <v>39</v>
      </c>
      <c r="N26" s="10">
        <v>8</v>
      </c>
      <c r="O26" s="9">
        <v>6</v>
      </c>
      <c r="Q26" s="7">
        <f>SUM([1]Sheet1!Z26:AB26)</f>
        <v>9</v>
      </c>
      <c r="R26" s="10">
        <v>1</v>
      </c>
      <c r="T26" s="10">
        <v>3</v>
      </c>
      <c r="U26" s="9">
        <v>6</v>
      </c>
      <c r="X26" s="10">
        <v>2</v>
      </c>
      <c r="Y26" s="9">
        <v>8</v>
      </c>
      <c r="AA26" s="7">
        <f>SUM([1]Sheet1!P26:Q26)</f>
        <v>7</v>
      </c>
      <c r="AB26" s="10">
        <v>5</v>
      </c>
      <c r="AC26" s="9"/>
      <c r="AD26" s="7">
        <f>SUM([1]Sheet1!W26:X26)</f>
        <v>8</v>
      </c>
      <c r="AE26" s="9">
        <v>6</v>
      </c>
      <c r="AF26" s="9"/>
      <c r="AK26" s="7">
        <f>SUM(CALCULATION!A26:C26)</f>
        <v>85</v>
      </c>
      <c r="AL26" s="7">
        <v>10</v>
      </c>
      <c r="AM26" s="9">
        <v>13</v>
      </c>
      <c r="AO26" s="7">
        <f>SUM(CALCULATION!T26:U26)</f>
        <v>9</v>
      </c>
      <c r="AP26" s="12">
        <v>1</v>
      </c>
      <c r="AQ26" s="9">
        <v>7</v>
      </c>
      <c r="AS26" s="7">
        <f>SUM(CALCULATION!E26:G26)</f>
        <v>140</v>
      </c>
      <c r="AT26" s="12">
        <v>20</v>
      </c>
      <c r="AU26" s="9">
        <v>24</v>
      </c>
      <c r="AW26">
        <f>SUM(CALCULATION!AH11:AI11)</f>
        <v>18</v>
      </c>
      <c r="AX26" s="12">
        <v>4</v>
      </c>
      <c r="AY26" s="9">
        <v>10</v>
      </c>
      <c r="BA26" s="7">
        <f>SUM(CALCULATION!I26:K26)</f>
        <v>123</v>
      </c>
      <c r="BB26" s="12">
        <v>16</v>
      </c>
      <c r="BC26" s="9">
        <v>26</v>
      </c>
      <c r="BE26" s="7">
        <f>SUM(CALCULATION!AA26:AC26)</f>
        <v>12</v>
      </c>
      <c r="BF26" s="12">
        <v>3</v>
      </c>
      <c r="BG26" s="9">
        <v>6</v>
      </c>
      <c r="BI26" s="7">
        <f>SUM(CALCULATION!M26:O26)</f>
        <v>53</v>
      </c>
      <c r="BJ26" s="12">
        <v>13</v>
      </c>
      <c r="BK26" s="9">
        <v>6</v>
      </c>
      <c r="BM26" s="7">
        <f>SUM(CALCULATION!AD26:AF26)</f>
        <v>14</v>
      </c>
      <c r="BN26" s="12">
        <v>6</v>
      </c>
      <c r="BO26" s="9">
        <v>3</v>
      </c>
      <c r="BQ26" s="7">
        <f>SUM(CALCULATION!Q26:R26)</f>
        <v>10</v>
      </c>
      <c r="BR26" s="13">
        <v>0</v>
      </c>
      <c r="BS26" s="10">
        <v>4</v>
      </c>
      <c r="BU26" s="7">
        <f>SUM(CALCULATION!T26:U26)</f>
        <v>9</v>
      </c>
      <c r="BV26" s="12">
        <v>1</v>
      </c>
      <c r="BW26" s="9">
        <v>7</v>
      </c>
      <c r="BY26">
        <f>SUM(CALCULATION!AH11:AI11)</f>
        <v>18</v>
      </c>
      <c r="BZ26" s="9">
        <v>8</v>
      </c>
      <c r="CA26" s="9">
        <v>10</v>
      </c>
      <c r="CC26" s="10">
        <f>SUM(CALCULATION!BU26:BW26)</f>
        <v>17</v>
      </c>
      <c r="CD26" s="9">
        <v>2</v>
      </c>
      <c r="CE26" s="9">
        <v>4</v>
      </c>
      <c r="CF26" s="7">
        <f t="shared" si="0"/>
        <v>23</v>
      </c>
      <c r="CH26" s="31">
        <v>108</v>
      </c>
      <c r="CI26" s="9">
        <v>11</v>
      </c>
      <c r="CJ26" s="9">
        <v>14</v>
      </c>
      <c r="CL26" s="10">
        <f>SUM(CALCULATION!BU26:BW26)</f>
        <v>17</v>
      </c>
      <c r="CM26" s="9">
        <v>2</v>
      </c>
      <c r="CN26" s="9">
        <v>4</v>
      </c>
      <c r="CP26" s="31">
        <v>184</v>
      </c>
      <c r="CQ26" s="9">
        <v>24</v>
      </c>
      <c r="CR26" s="9">
        <v>29</v>
      </c>
      <c r="CT26" s="9">
        <f>SUM(CALCULATION!BY26:CA26)</f>
        <v>36</v>
      </c>
      <c r="CU26" s="9">
        <v>10</v>
      </c>
      <c r="CV26" s="9">
        <v>4</v>
      </c>
      <c r="CX26" s="31">
        <v>165</v>
      </c>
      <c r="CY26" s="9">
        <v>11</v>
      </c>
      <c r="CZ26" s="9">
        <v>24</v>
      </c>
      <c r="DB26" s="31">
        <v>21</v>
      </c>
      <c r="DC26" s="9">
        <v>4</v>
      </c>
      <c r="DD26" s="9">
        <v>4</v>
      </c>
      <c r="DF26" s="31">
        <v>72</v>
      </c>
      <c r="DG26" s="9">
        <v>15</v>
      </c>
      <c r="DH26" s="9">
        <v>18</v>
      </c>
      <c r="DJ26" s="31">
        <v>23</v>
      </c>
      <c r="DK26" s="52">
        <v>5</v>
      </c>
      <c r="DL26" s="52">
        <v>4</v>
      </c>
      <c r="DN26" s="31">
        <v>14</v>
      </c>
      <c r="DO26" s="10">
        <v>5</v>
      </c>
      <c r="DP26" s="10">
        <v>8</v>
      </c>
    </row>
    <row r="27" spans="1:120">
      <c r="A27" s="7">
        <f>SUM([1]Sheet1!D27:F27)</f>
        <v>62</v>
      </c>
      <c r="B27" s="9">
        <v>8</v>
      </c>
      <c r="C27" s="9">
        <v>8</v>
      </c>
      <c r="E27" s="7">
        <f>SUM([1]Sheet1!H27:J27)</f>
        <v>98</v>
      </c>
      <c r="F27" s="10">
        <v>14</v>
      </c>
      <c r="G27" s="9">
        <v>12</v>
      </c>
      <c r="I27" s="7">
        <f>SUM([1]Sheet1!L27:N27)</f>
        <v>90</v>
      </c>
      <c r="J27" s="10">
        <v>11</v>
      </c>
      <c r="K27" s="9">
        <v>11</v>
      </c>
      <c r="M27" s="7">
        <f>SUM([1]Sheet1!S27:U27)</f>
        <v>36</v>
      </c>
      <c r="N27" s="10">
        <v>5</v>
      </c>
      <c r="O27" s="9">
        <v>6</v>
      </c>
      <c r="Q27" s="7">
        <f>SUM([1]Sheet1!Z27:AB27)</f>
        <v>8</v>
      </c>
      <c r="R27" s="10">
        <v>0</v>
      </c>
      <c r="T27" s="10">
        <v>3</v>
      </c>
      <c r="U27" s="9">
        <v>6</v>
      </c>
      <c r="X27" s="10">
        <v>2</v>
      </c>
      <c r="Y27" s="9">
        <v>8</v>
      </c>
      <c r="AA27" s="7">
        <f>SUM([1]Sheet1!P27:Q27)</f>
        <v>7</v>
      </c>
      <c r="AB27" s="10">
        <v>0</v>
      </c>
      <c r="AC27" s="9"/>
      <c r="AD27" s="7">
        <f>SUM([1]Sheet1!W27:X27)</f>
        <v>8</v>
      </c>
      <c r="AE27" s="9">
        <v>6</v>
      </c>
      <c r="AF27" s="9"/>
      <c r="AK27" s="7">
        <f>SUM(CALCULATION!A27:C27)</f>
        <v>78</v>
      </c>
      <c r="AL27" s="7">
        <v>11</v>
      </c>
      <c r="AM27" s="9">
        <v>11</v>
      </c>
      <c r="AO27" s="7">
        <f>SUM(CALCULATION!T27:U27)</f>
        <v>9</v>
      </c>
      <c r="AP27" s="12">
        <v>2</v>
      </c>
      <c r="AQ27" s="9">
        <v>9</v>
      </c>
      <c r="AS27" s="7">
        <f>SUM(CALCULATION!E27:G27)</f>
        <v>124</v>
      </c>
      <c r="AT27" s="12">
        <v>19</v>
      </c>
      <c r="AU27" s="9">
        <v>22</v>
      </c>
      <c r="AW27">
        <f>SUM(CALCULATION!AH12:AI12)</f>
        <v>18</v>
      </c>
      <c r="AX27" s="12">
        <v>4</v>
      </c>
      <c r="AY27" s="9">
        <v>10</v>
      </c>
      <c r="BA27" s="7">
        <f>SUM(CALCULATION!I27:K27)</f>
        <v>112</v>
      </c>
      <c r="BB27" s="12">
        <v>14</v>
      </c>
      <c r="BC27" s="9">
        <v>24</v>
      </c>
      <c r="BE27" s="7">
        <f>SUM(CALCULATION!AA27:AC27)</f>
        <v>7</v>
      </c>
      <c r="BF27" s="12">
        <v>2</v>
      </c>
      <c r="BG27" s="9">
        <v>5</v>
      </c>
      <c r="BI27" s="7">
        <f>SUM(CALCULATION!M27:O27)</f>
        <v>47</v>
      </c>
      <c r="BJ27" s="12">
        <v>13</v>
      </c>
      <c r="BK27" s="9">
        <v>5</v>
      </c>
      <c r="BM27" s="7">
        <f>SUM(CALCULATION!AD27:AF27)</f>
        <v>14</v>
      </c>
      <c r="BN27" s="12">
        <v>6</v>
      </c>
      <c r="BO27" s="9">
        <v>3</v>
      </c>
      <c r="BQ27" s="7">
        <f>SUM(CALCULATION!Q27:R27)</f>
        <v>8</v>
      </c>
      <c r="BR27" s="13">
        <v>1</v>
      </c>
      <c r="BS27" s="10">
        <v>4</v>
      </c>
      <c r="BU27" s="7">
        <f>SUM(CALCULATION!T27:U27)</f>
        <v>9</v>
      </c>
      <c r="BV27" s="12">
        <v>2</v>
      </c>
      <c r="BW27" s="9">
        <v>9</v>
      </c>
      <c r="BY27">
        <f>SUM(CALCULATION!AH12:AI12)</f>
        <v>18</v>
      </c>
      <c r="BZ27" s="9">
        <v>8</v>
      </c>
      <c r="CA27" s="9">
        <v>10</v>
      </c>
      <c r="CC27" s="10">
        <f>SUM(CALCULATION!BU27:BW27)</f>
        <v>20</v>
      </c>
      <c r="CD27" s="9">
        <v>2</v>
      </c>
      <c r="CE27" s="9">
        <v>4</v>
      </c>
      <c r="CF27" s="7">
        <f t="shared" si="0"/>
        <v>26</v>
      </c>
      <c r="CH27" s="31">
        <v>100</v>
      </c>
      <c r="CI27" s="9">
        <v>13</v>
      </c>
      <c r="CJ27" s="9">
        <v>13</v>
      </c>
      <c r="CL27" s="10">
        <f>SUM(CALCULATION!BU27:BW27)</f>
        <v>20</v>
      </c>
      <c r="CM27" s="9">
        <v>2</v>
      </c>
      <c r="CN27" s="9">
        <v>4</v>
      </c>
      <c r="CP27" s="31">
        <v>165</v>
      </c>
      <c r="CQ27" s="9">
        <v>23</v>
      </c>
      <c r="CR27" s="9">
        <v>24</v>
      </c>
      <c r="CT27" s="9">
        <f>SUM(CALCULATION!BY27:CA27)</f>
        <v>36</v>
      </c>
      <c r="CU27" s="9">
        <v>10</v>
      </c>
      <c r="CV27" s="9">
        <v>2</v>
      </c>
      <c r="CX27" s="31">
        <v>150</v>
      </c>
      <c r="CY27" s="9">
        <v>12</v>
      </c>
      <c r="CZ27" s="9">
        <v>20</v>
      </c>
      <c r="DB27" s="31">
        <v>14</v>
      </c>
      <c r="DC27" s="9">
        <v>5</v>
      </c>
      <c r="DD27" s="9">
        <v>5</v>
      </c>
      <c r="DF27" s="31">
        <v>65</v>
      </c>
      <c r="DG27" s="9">
        <v>15</v>
      </c>
      <c r="DH27" s="9">
        <v>13</v>
      </c>
      <c r="DJ27" s="31">
        <v>23</v>
      </c>
      <c r="DK27" s="52">
        <v>4</v>
      </c>
      <c r="DL27" s="52">
        <v>4</v>
      </c>
      <c r="DN27" s="31">
        <v>13</v>
      </c>
      <c r="DO27" s="10">
        <v>5</v>
      </c>
      <c r="DP27" s="10">
        <v>8</v>
      </c>
    </row>
    <row r="28" spans="1:120">
      <c r="A28" s="7">
        <f>SUM([1]Sheet1!D28:F28)</f>
        <v>64</v>
      </c>
      <c r="B28" s="9">
        <v>8</v>
      </c>
      <c r="C28" s="9">
        <v>7</v>
      </c>
      <c r="E28" s="7">
        <f>SUM([1]Sheet1!H28:J28)</f>
        <v>99</v>
      </c>
      <c r="F28" s="10">
        <v>19</v>
      </c>
      <c r="G28" s="9">
        <v>10</v>
      </c>
      <c r="I28" s="7">
        <f>SUM([1]Sheet1!L28:N28)</f>
        <v>86</v>
      </c>
      <c r="J28" s="10">
        <v>14</v>
      </c>
      <c r="K28" s="9">
        <v>5</v>
      </c>
      <c r="M28" s="7">
        <f>SUM([1]Sheet1!S28:U28)</f>
        <v>37</v>
      </c>
      <c r="N28" s="10">
        <v>7</v>
      </c>
      <c r="O28" s="9">
        <v>6</v>
      </c>
      <c r="Q28" s="7">
        <f>SUM([1]Sheet1!Z28:AB28)</f>
        <v>9</v>
      </c>
      <c r="R28" s="10">
        <v>1</v>
      </c>
      <c r="T28" s="10">
        <v>3</v>
      </c>
      <c r="U28" s="9">
        <v>3</v>
      </c>
      <c r="X28" s="10">
        <v>2</v>
      </c>
      <c r="Y28" s="9">
        <v>8</v>
      </c>
      <c r="AA28" s="7">
        <f>SUM([1]Sheet1!P28:Q28)</f>
        <v>6</v>
      </c>
      <c r="AB28" s="10">
        <v>5</v>
      </c>
      <c r="AC28" s="9"/>
      <c r="AD28" s="7">
        <f>SUM([1]Sheet1!W28:X28)</f>
        <v>8</v>
      </c>
      <c r="AE28" s="9">
        <v>5</v>
      </c>
      <c r="AF28" s="9"/>
      <c r="AK28" s="7">
        <f>SUM(CALCULATION!A28:C28)</f>
        <v>79</v>
      </c>
      <c r="AL28" s="7">
        <v>9</v>
      </c>
      <c r="AM28" s="9">
        <v>8</v>
      </c>
      <c r="AO28" s="7">
        <f>SUM(CALCULATION!T28:U28)</f>
        <v>6</v>
      </c>
      <c r="AP28" s="12">
        <v>2</v>
      </c>
      <c r="AQ28" s="9">
        <v>5</v>
      </c>
      <c r="AS28" s="7">
        <f>SUM(CALCULATION!E28:G28)</f>
        <v>128</v>
      </c>
      <c r="AT28" s="12">
        <v>16</v>
      </c>
      <c r="AU28" s="9">
        <v>9</v>
      </c>
      <c r="AW28">
        <f>SUM(CALCULATION!AH13:AI13)</f>
        <v>18</v>
      </c>
      <c r="AX28" s="12">
        <v>2</v>
      </c>
      <c r="AY28" s="9">
        <v>2</v>
      </c>
      <c r="BA28" s="7">
        <f>SUM(CALCULATION!I28:K28)</f>
        <v>105</v>
      </c>
      <c r="BB28" s="12">
        <v>12</v>
      </c>
      <c r="BC28" s="9">
        <v>9</v>
      </c>
      <c r="BE28" s="7">
        <f>SUM(CALCULATION!AA28:AC28)</f>
        <v>11</v>
      </c>
      <c r="BF28" s="12">
        <v>1</v>
      </c>
      <c r="BG28" s="9">
        <v>2</v>
      </c>
      <c r="BI28" s="7">
        <f>SUM(CALCULATION!M28:O28)</f>
        <v>50</v>
      </c>
      <c r="BJ28" s="12">
        <v>10</v>
      </c>
      <c r="BK28" s="9">
        <v>5</v>
      </c>
      <c r="BM28" s="7">
        <f>SUM(CALCULATION!AD28:AF28)</f>
        <v>13</v>
      </c>
      <c r="BN28" s="12">
        <v>5</v>
      </c>
      <c r="BO28" s="9">
        <v>0</v>
      </c>
      <c r="BQ28" s="7">
        <f>SUM(CALCULATION!Q28:R28)</f>
        <v>10</v>
      </c>
      <c r="BR28" s="13">
        <v>1</v>
      </c>
      <c r="BS28" s="10">
        <v>2</v>
      </c>
      <c r="BU28" s="7">
        <f>SUM(CALCULATION!T28:U28)</f>
        <v>6</v>
      </c>
      <c r="BV28" s="12">
        <v>2</v>
      </c>
      <c r="BW28" s="9">
        <v>5</v>
      </c>
      <c r="BY28">
        <f>SUM(CALCULATION!AH13:AI13)</f>
        <v>18</v>
      </c>
      <c r="BZ28" s="9">
        <v>4</v>
      </c>
      <c r="CA28" s="9">
        <v>2</v>
      </c>
      <c r="CC28" s="10">
        <f>SUM(CALCULATION!BU28:BW28)</f>
        <v>13</v>
      </c>
      <c r="CD28" s="9">
        <v>1</v>
      </c>
      <c r="CE28" s="9">
        <v>3</v>
      </c>
      <c r="CF28" s="7">
        <f t="shared" si="0"/>
        <v>17</v>
      </c>
      <c r="CH28" s="31">
        <v>96</v>
      </c>
      <c r="CI28" s="9">
        <v>12</v>
      </c>
      <c r="CJ28" s="9">
        <v>13</v>
      </c>
      <c r="CL28" s="10">
        <f>SUM(CALCULATION!BU28:BW28)</f>
        <v>13</v>
      </c>
      <c r="CM28" s="9">
        <v>1</v>
      </c>
      <c r="CN28" s="9">
        <v>3</v>
      </c>
      <c r="CP28" s="31">
        <v>153</v>
      </c>
      <c r="CQ28" s="9">
        <v>21</v>
      </c>
      <c r="CR28" s="9">
        <v>24</v>
      </c>
      <c r="CT28" s="9">
        <f>SUM(CALCULATION!BY28:CA28)</f>
        <v>24</v>
      </c>
      <c r="CU28" s="9">
        <v>12</v>
      </c>
      <c r="CV28" s="9">
        <v>4</v>
      </c>
      <c r="CX28" s="31">
        <v>126</v>
      </c>
      <c r="CY28" s="9">
        <v>12</v>
      </c>
      <c r="CZ28" s="9">
        <v>24</v>
      </c>
      <c r="DB28" s="31">
        <v>14</v>
      </c>
      <c r="DC28" s="9">
        <v>5</v>
      </c>
      <c r="DD28" s="9">
        <v>3</v>
      </c>
      <c r="DF28" s="31">
        <v>65</v>
      </c>
      <c r="DG28" s="9">
        <v>15</v>
      </c>
      <c r="DH28" s="9">
        <v>11</v>
      </c>
      <c r="DJ28" s="31">
        <v>18</v>
      </c>
      <c r="DK28" s="52">
        <v>3</v>
      </c>
      <c r="DL28" s="52">
        <v>4</v>
      </c>
      <c r="DN28" s="31">
        <v>13</v>
      </c>
      <c r="DO28" s="10">
        <v>4</v>
      </c>
      <c r="DP28" s="10">
        <v>7</v>
      </c>
    </row>
    <row r="29" spans="1:120">
      <c r="A29" s="7">
        <f>SUM([1]Sheet1!D29:F29)</f>
        <v>62</v>
      </c>
      <c r="B29" s="9">
        <v>8</v>
      </c>
      <c r="C29" s="9">
        <v>8</v>
      </c>
      <c r="E29" s="7">
        <f>SUM([1]Sheet1!H29:J29)</f>
        <v>97</v>
      </c>
      <c r="F29" s="10">
        <v>17</v>
      </c>
      <c r="G29" s="9">
        <v>12</v>
      </c>
      <c r="I29" s="7">
        <f>SUM([1]Sheet1!L29:N29)</f>
        <v>82</v>
      </c>
      <c r="J29" s="10">
        <v>14</v>
      </c>
      <c r="K29" s="9">
        <v>11</v>
      </c>
      <c r="M29" s="7">
        <f>SUM([1]Sheet1!S29:U29)</f>
        <v>36</v>
      </c>
      <c r="N29" s="10">
        <v>5</v>
      </c>
      <c r="O29" s="9">
        <v>6</v>
      </c>
      <c r="Q29" s="7">
        <f>SUM([1]Sheet1!Z29:AB29)</f>
        <v>6</v>
      </c>
      <c r="R29" s="10">
        <v>1</v>
      </c>
      <c r="T29" s="10">
        <v>0</v>
      </c>
      <c r="U29" s="9">
        <v>5</v>
      </c>
      <c r="X29" s="10">
        <v>2</v>
      </c>
      <c r="Y29" s="9">
        <v>8</v>
      </c>
      <c r="AA29" s="7">
        <f>SUM([1]Sheet1!P29:Q29)</f>
        <v>4</v>
      </c>
      <c r="AB29" s="10">
        <v>5</v>
      </c>
      <c r="AC29" s="9"/>
      <c r="AD29" s="7">
        <f>SUM([1]Sheet1!W29:X29)</f>
        <v>7</v>
      </c>
      <c r="AE29" s="9">
        <v>6</v>
      </c>
      <c r="AF29" s="9"/>
      <c r="AK29" s="7">
        <f>SUM(CALCULATION!A29:C29)</f>
        <v>78</v>
      </c>
      <c r="AL29" s="7">
        <v>11</v>
      </c>
      <c r="AM29" s="9">
        <v>12</v>
      </c>
      <c r="AO29" s="7">
        <f>SUM(CALCULATION!T29:U29)</f>
        <v>5</v>
      </c>
      <c r="AP29" s="12">
        <v>2</v>
      </c>
      <c r="AQ29" s="9">
        <v>6</v>
      </c>
      <c r="AS29" s="7">
        <f>SUM(CALCULATION!E29:G29)</f>
        <v>126</v>
      </c>
      <c r="AT29" s="12">
        <v>17</v>
      </c>
      <c r="AU29" s="9">
        <v>19</v>
      </c>
      <c r="AW29">
        <f>SUM(CALCULATION!AH14:AI14)</f>
        <v>18</v>
      </c>
      <c r="AX29" s="12">
        <v>3</v>
      </c>
      <c r="AY29" s="9">
        <v>2</v>
      </c>
      <c r="BA29" s="7">
        <f>SUM(CALCULATION!I29:K29)</f>
        <v>107</v>
      </c>
      <c r="BB29" s="12">
        <v>15</v>
      </c>
      <c r="BC29" s="9">
        <v>21</v>
      </c>
      <c r="BE29" s="7">
        <f>SUM(CALCULATION!AA29:AC29)</f>
        <v>9</v>
      </c>
      <c r="BF29" s="12">
        <v>2</v>
      </c>
      <c r="BG29" s="9">
        <v>6</v>
      </c>
      <c r="BI29" s="7">
        <f>SUM(CALCULATION!M29:O29)</f>
        <v>47</v>
      </c>
      <c r="BJ29" s="12">
        <v>11</v>
      </c>
      <c r="BK29" s="9">
        <v>6</v>
      </c>
      <c r="BM29" s="7">
        <f>SUM(CALCULATION!AD29:AF29)</f>
        <v>13</v>
      </c>
      <c r="BN29" s="12">
        <v>5</v>
      </c>
      <c r="BO29" s="9">
        <v>2</v>
      </c>
      <c r="BQ29" s="7">
        <f>SUM(CALCULATION!Q29:R29)</f>
        <v>7</v>
      </c>
      <c r="BR29" s="13">
        <v>1</v>
      </c>
      <c r="BS29" s="10">
        <v>3</v>
      </c>
      <c r="BU29" s="7">
        <f>SUM(CALCULATION!T29:U29)</f>
        <v>5</v>
      </c>
      <c r="BV29" s="12">
        <v>2</v>
      </c>
      <c r="BW29" s="53">
        <v>9</v>
      </c>
      <c r="BY29">
        <f>SUM(CALCULATION!AH14:AI14)</f>
        <v>18</v>
      </c>
      <c r="BZ29" s="9">
        <v>6</v>
      </c>
      <c r="CA29" s="9">
        <v>2</v>
      </c>
      <c r="CC29" s="10">
        <f>SUM(CALCULATION!BU29:BW29)</f>
        <v>16</v>
      </c>
      <c r="CD29" s="53">
        <v>3</v>
      </c>
      <c r="CE29" s="53">
        <v>4</v>
      </c>
      <c r="CF29" s="7">
        <f t="shared" si="0"/>
        <v>23</v>
      </c>
      <c r="CH29" s="31">
        <v>101</v>
      </c>
      <c r="CI29" s="9">
        <v>12</v>
      </c>
      <c r="CJ29" s="9">
        <v>11</v>
      </c>
      <c r="CL29" s="10">
        <f>SUM(CALCULATION!BU29:BW29)</f>
        <v>16</v>
      </c>
      <c r="CM29" s="53">
        <v>3</v>
      </c>
      <c r="CN29" s="53">
        <v>4</v>
      </c>
      <c r="CP29" s="31">
        <v>162</v>
      </c>
      <c r="CQ29" s="9">
        <v>23</v>
      </c>
      <c r="CR29" s="9">
        <v>25</v>
      </c>
      <c r="CT29" s="9">
        <f>SUM(CALCULATION!BY29:CA29)</f>
        <v>26</v>
      </c>
      <c r="CU29" s="9">
        <v>12</v>
      </c>
      <c r="CV29" s="9">
        <v>6</v>
      </c>
      <c r="CX29" s="31">
        <v>143</v>
      </c>
      <c r="CY29" s="9">
        <v>12</v>
      </c>
      <c r="CZ29" s="9">
        <v>20</v>
      </c>
      <c r="DB29" s="31">
        <v>17</v>
      </c>
      <c r="DC29" s="9">
        <v>6</v>
      </c>
      <c r="DD29" s="9">
        <v>6</v>
      </c>
      <c r="DF29" s="31">
        <v>64</v>
      </c>
      <c r="DG29" s="9">
        <v>15</v>
      </c>
      <c r="DH29" s="9">
        <v>14</v>
      </c>
      <c r="DJ29" s="31">
        <v>20</v>
      </c>
      <c r="DK29" s="52">
        <v>5</v>
      </c>
      <c r="DL29" s="52">
        <v>0</v>
      </c>
      <c r="DN29" s="31">
        <v>11</v>
      </c>
      <c r="DO29" s="10">
        <v>5</v>
      </c>
      <c r="DP29" s="10">
        <v>6</v>
      </c>
    </row>
    <row r="30" spans="1:120">
      <c r="A30" s="7">
        <f>SUM([1]Sheet1!D30:F30)</f>
        <v>70</v>
      </c>
      <c r="B30" s="9">
        <v>9</v>
      </c>
      <c r="C30" s="9">
        <v>6</v>
      </c>
      <c r="E30" s="7">
        <f>SUM([1]Sheet1!H30:J30)</f>
        <v>107</v>
      </c>
      <c r="F30" s="10">
        <v>18</v>
      </c>
      <c r="G30" s="9">
        <v>11</v>
      </c>
      <c r="I30" s="7">
        <f>SUM([1]Sheet1!L30:N30)</f>
        <v>98</v>
      </c>
      <c r="J30" s="10">
        <v>16</v>
      </c>
      <c r="K30" s="9">
        <v>11</v>
      </c>
      <c r="M30" s="7">
        <f>SUM([1]Sheet1!S30:U30)</f>
        <v>39</v>
      </c>
      <c r="N30" s="10">
        <v>7</v>
      </c>
      <c r="O30" s="9">
        <v>6</v>
      </c>
      <c r="Q30" s="7">
        <f>SUM([1]Sheet1!Z30:AB30)</f>
        <v>9</v>
      </c>
      <c r="R30" s="10">
        <v>1</v>
      </c>
      <c r="T30" s="10">
        <v>2</v>
      </c>
      <c r="U30" s="9">
        <v>6</v>
      </c>
      <c r="X30" s="10">
        <v>2</v>
      </c>
      <c r="Y30" s="9">
        <v>8</v>
      </c>
      <c r="AA30" s="7">
        <f>SUM([1]Sheet1!P30:Q30)</f>
        <v>7</v>
      </c>
      <c r="AB30" s="10">
        <v>5</v>
      </c>
      <c r="AC30" s="9"/>
      <c r="AD30" s="7">
        <f>SUM([1]Sheet1!W30:X30)</f>
        <v>8</v>
      </c>
      <c r="AE30" s="9">
        <v>6</v>
      </c>
      <c r="AF30" s="9"/>
      <c r="AK30" s="7">
        <f>SUM(CALCULATION!A30:C30)</f>
        <v>85</v>
      </c>
      <c r="AL30" s="7">
        <v>11</v>
      </c>
      <c r="AM30" s="9">
        <v>12</v>
      </c>
      <c r="AO30" s="7">
        <f>SUM(CALCULATION!T30:U30)</f>
        <v>8</v>
      </c>
      <c r="AP30" s="12">
        <v>2</v>
      </c>
      <c r="AQ30" s="9">
        <v>6</v>
      </c>
      <c r="AS30" s="7">
        <f>SUM(CALCULATION!E30:G30)</f>
        <v>136</v>
      </c>
      <c r="AT30" s="12">
        <v>20</v>
      </c>
      <c r="AU30" s="9">
        <v>21</v>
      </c>
      <c r="AW30">
        <f>SUM(CALCULATION!AH15:AI15)</f>
        <v>18</v>
      </c>
      <c r="AX30" s="12">
        <v>4</v>
      </c>
      <c r="AY30" s="9">
        <v>4</v>
      </c>
      <c r="BA30" s="7">
        <f>SUM(CALCULATION!I30:K30)</f>
        <v>125</v>
      </c>
      <c r="BB30" s="12">
        <v>16</v>
      </c>
      <c r="BC30" s="9">
        <v>23</v>
      </c>
      <c r="BE30" s="7">
        <f>SUM(CALCULATION!AA30:AC30)</f>
        <v>12</v>
      </c>
      <c r="BF30" s="12">
        <v>3</v>
      </c>
      <c r="BG30" s="9">
        <v>6</v>
      </c>
      <c r="BI30" s="7">
        <f>SUM(CALCULATION!M30:O30)</f>
        <v>52</v>
      </c>
      <c r="BJ30" s="12">
        <v>13</v>
      </c>
      <c r="BK30" s="9">
        <v>6</v>
      </c>
      <c r="BM30" s="7">
        <f>SUM(CALCULATION!AD30:AF30)</f>
        <v>14</v>
      </c>
      <c r="BN30" s="12">
        <v>6</v>
      </c>
      <c r="BO30" s="9">
        <v>3</v>
      </c>
      <c r="BQ30" s="7">
        <f>SUM(CALCULATION!Q30:R30)</f>
        <v>10</v>
      </c>
      <c r="BR30" s="13">
        <v>1</v>
      </c>
      <c r="BS30" s="10">
        <v>3</v>
      </c>
      <c r="BU30" s="7">
        <f>SUM(CALCULATION!T30:U30)</f>
        <v>8</v>
      </c>
      <c r="BV30" s="12">
        <v>2</v>
      </c>
      <c r="BW30" s="53">
        <v>9</v>
      </c>
      <c r="BY30">
        <f>SUM(CALCULATION!AH15:AI15)</f>
        <v>18</v>
      </c>
      <c r="BZ30" s="9">
        <v>8</v>
      </c>
      <c r="CA30" s="9">
        <v>4</v>
      </c>
      <c r="CC30" s="10">
        <f>SUM(CALCULATION!BU30:BW30)</f>
        <v>19</v>
      </c>
      <c r="CD30" s="53">
        <v>2</v>
      </c>
      <c r="CE30" s="53">
        <v>4</v>
      </c>
      <c r="CF30" s="7">
        <f t="shared" si="0"/>
        <v>25</v>
      </c>
      <c r="CH30" s="31">
        <v>108</v>
      </c>
      <c r="CI30" s="9">
        <v>12</v>
      </c>
      <c r="CJ30" s="9">
        <v>15</v>
      </c>
      <c r="CL30" s="10">
        <f>SUM(CALCULATION!BU30:BW30)</f>
        <v>19</v>
      </c>
      <c r="CM30" s="53">
        <v>2</v>
      </c>
      <c r="CN30" s="53">
        <v>4</v>
      </c>
      <c r="CP30" s="31">
        <v>177</v>
      </c>
      <c r="CQ30" s="9">
        <v>24</v>
      </c>
      <c r="CR30" s="9">
        <v>30</v>
      </c>
      <c r="CT30" s="9">
        <f>SUM(CALCULATION!BY30:CA30)</f>
        <v>30</v>
      </c>
      <c r="CU30" s="9">
        <v>12</v>
      </c>
      <c r="CV30" s="9">
        <v>6</v>
      </c>
      <c r="CX30" s="31">
        <v>164</v>
      </c>
      <c r="CY30" s="9">
        <v>12</v>
      </c>
      <c r="CZ30" s="9">
        <v>25</v>
      </c>
      <c r="DB30" s="31">
        <v>21</v>
      </c>
      <c r="DC30" s="9">
        <v>5</v>
      </c>
      <c r="DD30" s="9">
        <v>6</v>
      </c>
      <c r="DF30" s="31">
        <v>71</v>
      </c>
      <c r="DG30" s="9">
        <v>15</v>
      </c>
      <c r="DH30" s="9">
        <v>15</v>
      </c>
      <c r="DJ30" s="31">
        <v>23</v>
      </c>
      <c r="DK30" s="52">
        <v>4</v>
      </c>
      <c r="DL30" s="52">
        <v>4</v>
      </c>
      <c r="DN30" s="31">
        <v>14</v>
      </c>
      <c r="DO30" s="10">
        <v>5</v>
      </c>
      <c r="DP30" s="10">
        <v>8</v>
      </c>
    </row>
    <row r="31" spans="1:120">
      <c r="A31" s="7">
        <f>SUM([1]Sheet1!D31:F31)</f>
        <v>58</v>
      </c>
      <c r="B31" s="9">
        <v>7</v>
      </c>
      <c r="C31" s="9">
        <v>8</v>
      </c>
      <c r="E31" s="7">
        <f>SUM([1]Sheet1!H31:J31)</f>
        <v>95</v>
      </c>
      <c r="F31" s="10">
        <v>16</v>
      </c>
      <c r="G31" s="9">
        <v>12</v>
      </c>
      <c r="I31" s="7">
        <f>SUM([1]Sheet1!L31:N31)</f>
        <v>85</v>
      </c>
      <c r="J31" s="10">
        <v>15</v>
      </c>
      <c r="K31" s="9">
        <v>11</v>
      </c>
      <c r="M31" s="7">
        <f>SUM([1]Sheet1!S31:U31)</f>
        <v>36</v>
      </c>
      <c r="N31" s="10">
        <v>7</v>
      </c>
      <c r="O31" s="9">
        <v>6</v>
      </c>
      <c r="Q31" s="7">
        <f>SUM([1]Sheet1!Z31:AB31)</f>
        <v>8</v>
      </c>
      <c r="R31" s="10">
        <v>1</v>
      </c>
      <c r="T31" s="10">
        <v>0</v>
      </c>
      <c r="U31" s="9">
        <v>4</v>
      </c>
      <c r="X31" s="10">
        <v>10</v>
      </c>
      <c r="Y31" s="9"/>
      <c r="AA31" s="7">
        <f>SUM([1]Sheet1!P31:Q31)</f>
        <v>5</v>
      </c>
      <c r="AB31" s="10">
        <v>5</v>
      </c>
      <c r="AC31" s="9">
        <v>5</v>
      </c>
      <c r="AD31" s="7">
        <f>SUM([1]Sheet1!W31:X31)</f>
        <v>7</v>
      </c>
      <c r="AE31" s="9">
        <v>4</v>
      </c>
      <c r="AF31" s="9"/>
      <c r="AK31" s="7">
        <f>SUM(CALCULATION!A31:C31)</f>
        <v>73</v>
      </c>
      <c r="AL31" s="7">
        <v>9</v>
      </c>
      <c r="AM31" s="9">
        <v>11</v>
      </c>
      <c r="AO31" s="7">
        <f>SUM(CALCULATION!T31:U31)</f>
        <v>4</v>
      </c>
      <c r="AP31" s="12">
        <v>4</v>
      </c>
      <c r="AQ31" s="9">
        <v>3</v>
      </c>
      <c r="AS31" s="7">
        <f>SUM(CALCULATION!E31:G31)</f>
        <v>123</v>
      </c>
      <c r="AT31" s="12">
        <v>21</v>
      </c>
      <c r="AU31" s="9">
        <v>19</v>
      </c>
      <c r="AW31" s="7">
        <f>SUM(CALCULATION!X31:Y31)</f>
        <v>10</v>
      </c>
      <c r="AX31" s="12">
        <v>6</v>
      </c>
      <c r="AY31" s="9">
        <v>4</v>
      </c>
      <c r="BA31" s="7">
        <f>SUM(CALCULATION!I31:K31)</f>
        <v>111</v>
      </c>
      <c r="BB31" s="12">
        <v>14</v>
      </c>
      <c r="BC31" s="9">
        <v>20</v>
      </c>
      <c r="BE31" s="7">
        <f>SUM(CALCULATION!AA31:AC31)</f>
        <v>15</v>
      </c>
      <c r="BF31" s="12">
        <v>2</v>
      </c>
      <c r="BG31" s="9">
        <v>5</v>
      </c>
      <c r="BI31" s="7">
        <f>SUM(CALCULATION!M31:O31)</f>
        <v>49</v>
      </c>
      <c r="BJ31" s="12">
        <v>12</v>
      </c>
      <c r="BK31" s="9">
        <v>6</v>
      </c>
      <c r="BM31" s="7">
        <f>SUM(CALCULATION!AD31:AF31)</f>
        <v>11</v>
      </c>
      <c r="BN31" s="12">
        <v>6</v>
      </c>
      <c r="BO31" s="9">
        <v>6</v>
      </c>
      <c r="BQ31" s="7">
        <f>SUM(CALCULATION!Q31:R31)</f>
        <v>9</v>
      </c>
      <c r="BR31" s="13">
        <v>1</v>
      </c>
      <c r="BS31" s="10">
        <v>2</v>
      </c>
      <c r="BU31" s="7">
        <f>SUM(CALCULATION!T31:U31)</f>
        <v>4</v>
      </c>
      <c r="BV31" s="12">
        <v>4</v>
      </c>
      <c r="BW31" s="9">
        <v>3</v>
      </c>
      <c r="BY31" s="7">
        <f>SUM(CALCULATION!X31:Y31)</f>
        <v>10</v>
      </c>
      <c r="BZ31" s="53">
        <v>12</v>
      </c>
      <c r="CA31" s="9">
        <v>4</v>
      </c>
      <c r="CC31" s="10">
        <f>SUM(CALCULATION!BU31:BW31)</f>
        <v>11</v>
      </c>
      <c r="CD31" s="9">
        <v>5</v>
      </c>
      <c r="CE31" s="9">
        <v>2</v>
      </c>
      <c r="CF31" s="7">
        <f t="shared" si="0"/>
        <v>18</v>
      </c>
      <c r="CH31" s="31">
        <v>93</v>
      </c>
      <c r="CI31" s="9">
        <v>6</v>
      </c>
      <c r="CJ31" s="9">
        <v>10</v>
      </c>
      <c r="CL31" s="10">
        <f>SUM(CALCULATION!BU31:BW31)</f>
        <v>11</v>
      </c>
      <c r="CM31" s="9">
        <v>5</v>
      </c>
      <c r="CN31" s="9">
        <v>2</v>
      </c>
      <c r="CP31" s="31">
        <v>163</v>
      </c>
      <c r="CQ31" s="9">
        <v>10</v>
      </c>
      <c r="CR31" s="9">
        <v>23</v>
      </c>
      <c r="CT31" s="9">
        <f>SUM(CALCULATION!BY31:CA31)</f>
        <v>26</v>
      </c>
      <c r="CU31" s="9">
        <v>0</v>
      </c>
      <c r="CV31" s="9">
        <v>2</v>
      </c>
      <c r="CX31" s="31">
        <v>145</v>
      </c>
      <c r="CY31" s="9">
        <v>5</v>
      </c>
      <c r="CZ31" s="9">
        <v>23</v>
      </c>
      <c r="DB31" s="31">
        <v>22</v>
      </c>
      <c r="DC31" s="9">
        <v>1</v>
      </c>
      <c r="DD31" s="9">
        <v>0</v>
      </c>
      <c r="DF31" s="31">
        <v>67</v>
      </c>
      <c r="DG31" s="9">
        <v>6</v>
      </c>
      <c r="DH31" s="9">
        <v>12</v>
      </c>
      <c r="DJ31" s="31">
        <v>23</v>
      </c>
      <c r="DK31" s="52">
        <v>3</v>
      </c>
      <c r="DL31" s="52">
        <v>5</v>
      </c>
      <c r="DN31" s="31">
        <v>12</v>
      </c>
      <c r="DO31" s="10">
        <v>3</v>
      </c>
      <c r="DP31" s="10">
        <v>6</v>
      </c>
    </row>
    <row r="32" spans="1:120">
      <c r="A32" s="7">
        <f>SUM([1]Sheet1!D32:F32)</f>
        <v>68</v>
      </c>
      <c r="B32" s="9">
        <v>9</v>
      </c>
      <c r="C32" s="9">
        <v>8</v>
      </c>
      <c r="E32" s="7">
        <f>SUM([1]Sheet1!H32:J32)</f>
        <v>106</v>
      </c>
      <c r="F32" s="10">
        <v>19</v>
      </c>
      <c r="G32" s="9">
        <v>12</v>
      </c>
      <c r="I32" s="7">
        <f>SUM([1]Sheet1!L32:N32)</f>
        <v>91</v>
      </c>
      <c r="J32" s="10">
        <v>16</v>
      </c>
      <c r="K32" s="9">
        <v>11</v>
      </c>
      <c r="M32" s="7">
        <f>SUM([1]Sheet1!S32:U32)</f>
        <v>39</v>
      </c>
      <c r="N32" s="10">
        <v>8</v>
      </c>
      <c r="O32" s="9">
        <v>6</v>
      </c>
      <c r="Q32" s="7">
        <f>SUM([1]Sheet1!Z32:AB32)</f>
        <v>10</v>
      </c>
      <c r="R32" s="10">
        <v>1</v>
      </c>
      <c r="T32" s="10">
        <v>1</v>
      </c>
      <c r="U32" s="9">
        <v>4</v>
      </c>
      <c r="X32" s="10">
        <v>12</v>
      </c>
      <c r="Y32" s="9"/>
      <c r="AA32" s="7">
        <f>SUM([1]Sheet1!P32:Q32)</f>
        <v>5</v>
      </c>
      <c r="AB32" s="10">
        <v>5</v>
      </c>
      <c r="AC32" s="9">
        <v>6</v>
      </c>
      <c r="AD32" s="7">
        <f>SUM([1]Sheet1!W32:X32)</f>
        <v>8</v>
      </c>
      <c r="AE32" s="9">
        <v>5</v>
      </c>
      <c r="AF32" s="9"/>
      <c r="AK32" s="7">
        <f>SUM(CALCULATION!A32:C32)</f>
        <v>85</v>
      </c>
      <c r="AL32" s="7">
        <v>10</v>
      </c>
      <c r="AM32" s="9">
        <v>11</v>
      </c>
      <c r="AO32" s="7">
        <f>SUM(CALCULATION!T32:U32)</f>
        <v>5</v>
      </c>
      <c r="AP32" s="12">
        <v>4</v>
      </c>
      <c r="AQ32" s="9">
        <v>3</v>
      </c>
      <c r="AS32" s="7">
        <f>SUM(CALCULATION!E32:G32)</f>
        <v>137</v>
      </c>
      <c r="AT32" s="12">
        <v>19</v>
      </c>
      <c r="AU32" s="9">
        <v>19</v>
      </c>
      <c r="AW32" s="7">
        <f>SUM(CALCULATION!X32:Y32)</f>
        <v>12</v>
      </c>
      <c r="AX32" s="12">
        <v>5</v>
      </c>
      <c r="AY32" s="9">
        <v>6</v>
      </c>
      <c r="BA32" s="7">
        <f>SUM(CALCULATION!I32:K32)</f>
        <v>118</v>
      </c>
      <c r="BB32" s="12">
        <v>12</v>
      </c>
      <c r="BC32" s="9">
        <v>22</v>
      </c>
      <c r="BE32" s="7">
        <f>SUM(CALCULATION!AA32:AC32)</f>
        <v>16</v>
      </c>
      <c r="BF32" s="12">
        <v>1</v>
      </c>
      <c r="BG32" s="9">
        <v>6</v>
      </c>
      <c r="BI32" s="7">
        <f>SUM(CALCULATION!M32:O32)</f>
        <v>53</v>
      </c>
      <c r="BJ32" s="12">
        <v>12</v>
      </c>
      <c r="BK32" s="9">
        <v>6</v>
      </c>
      <c r="BM32" s="7">
        <f>SUM(CALCULATION!AD32:AF32)</f>
        <v>13</v>
      </c>
      <c r="BN32" s="12">
        <v>6</v>
      </c>
      <c r="BO32" s="9">
        <v>6</v>
      </c>
      <c r="BQ32" s="7">
        <f>SUM(CALCULATION!Q32:R32)</f>
        <v>11</v>
      </c>
      <c r="BR32" s="13">
        <v>1</v>
      </c>
      <c r="BS32" s="10">
        <v>2</v>
      </c>
      <c r="BU32" s="7">
        <f>SUM(CALCULATION!T32:U32)</f>
        <v>5</v>
      </c>
      <c r="BV32" s="12">
        <v>4</v>
      </c>
      <c r="BW32" s="9">
        <v>3</v>
      </c>
      <c r="BY32" s="7">
        <f>SUM(CALCULATION!X32:Y32)</f>
        <v>12</v>
      </c>
      <c r="BZ32" s="53">
        <v>10</v>
      </c>
      <c r="CA32" s="9">
        <v>6</v>
      </c>
      <c r="CC32" s="10">
        <f>SUM(CALCULATION!BU32:BW32)</f>
        <v>12</v>
      </c>
      <c r="CD32" s="9">
        <v>6</v>
      </c>
      <c r="CE32" s="9">
        <v>2</v>
      </c>
      <c r="CF32" s="7">
        <f t="shared" si="0"/>
        <v>20</v>
      </c>
      <c r="CH32" s="31">
        <v>106</v>
      </c>
      <c r="CI32" s="9">
        <v>9</v>
      </c>
      <c r="CJ32" s="9">
        <v>11</v>
      </c>
      <c r="CL32" s="10">
        <f>SUM(CALCULATION!BU32:BW32)</f>
        <v>12</v>
      </c>
      <c r="CM32" s="9">
        <v>6</v>
      </c>
      <c r="CN32" s="9">
        <v>2</v>
      </c>
      <c r="CP32" s="31">
        <v>175</v>
      </c>
      <c r="CQ32" s="9">
        <v>23</v>
      </c>
      <c r="CR32" s="9">
        <v>25</v>
      </c>
      <c r="CT32" s="9">
        <f>SUM(CALCULATION!BY32:CA32)</f>
        <v>28</v>
      </c>
      <c r="CU32" s="9">
        <v>8</v>
      </c>
      <c r="CV32" s="9">
        <v>2</v>
      </c>
      <c r="CX32" s="31">
        <v>152</v>
      </c>
      <c r="CY32" s="9">
        <v>12</v>
      </c>
      <c r="CZ32" s="9">
        <v>21</v>
      </c>
      <c r="DB32" s="31">
        <v>23</v>
      </c>
      <c r="DC32" s="9">
        <v>2</v>
      </c>
      <c r="DD32" s="9">
        <v>4</v>
      </c>
      <c r="DF32" s="31">
        <v>71</v>
      </c>
      <c r="DG32" s="9">
        <v>16</v>
      </c>
      <c r="DH32" s="9">
        <v>13</v>
      </c>
      <c r="DJ32" s="31">
        <v>25</v>
      </c>
      <c r="DK32" s="52">
        <v>4</v>
      </c>
      <c r="DL32" s="52">
        <v>5</v>
      </c>
      <c r="DN32" s="31">
        <v>14</v>
      </c>
      <c r="DO32" s="10">
        <v>5</v>
      </c>
      <c r="DP32" s="10">
        <v>8</v>
      </c>
    </row>
    <row r="33" spans="1:120">
      <c r="A33" s="7">
        <f>SUM([1]Sheet1!D33:F33)</f>
        <v>68</v>
      </c>
      <c r="B33" s="9">
        <v>9</v>
      </c>
      <c r="C33" s="9">
        <v>8</v>
      </c>
      <c r="E33" s="7">
        <f>SUM([1]Sheet1!H33:J33)</f>
        <v>104</v>
      </c>
      <c r="F33" s="10">
        <v>15</v>
      </c>
      <c r="G33" s="9">
        <v>12</v>
      </c>
      <c r="I33" s="7">
        <f>SUM([1]Sheet1!L33:N33)</f>
        <v>96</v>
      </c>
      <c r="J33" s="10">
        <v>13</v>
      </c>
      <c r="K33" s="9">
        <v>11</v>
      </c>
      <c r="M33" s="7">
        <f>SUM([1]Sheet1!S33:U33)</f>
        <v>36</v>
      </c>
      <c r="N33" s="10">
        <v>5</v>
      </c>
      <c r="O33" s="9">
        <v>6</v>
      </c>
      <c r="Q33" s="7">
        <f>SUM([1]Sheet1!Z33:AB33)</f>
        <v>9</v>
      </c>
      <c r="R33" s="10">
        <v>0</v>
      </c>
      <c r="T33" s="10">
        <v>1</v>
      </c>
      <c r="U33" s="9">
        <v>4</v>
      </c>
      <c r="X33" s="10">
        <v>12</v>
      </c>
      <c r="Y33" s="9"/>
      <c r="AA33" s="7">
        <f>SUM([1]Sheet1!P33:Q33)</f>
        <v>5</v>
      </c>
      <c r="AB33" s="10">
        <v>3</v>
      </c>
      <c r="AC33" s="9">
        <v>6</v>
      </c>
      <c r="AD33" s="7">
        <f>SUM([1]Sheet1!W33:X33)</f>
        <v>7</v>
      </c>
      <c r="AE33" s="9">
        <v>2</v>
      </c>
      <c r="AF33" s="9"/>
      <c r="AK33" s="7">
        <f>SUM(CALCULATION!A33:C33)</f>
        <v>85</v>
      </c>
      <c r="AL33" s="7">
        <v>11</v>
      </c>
      <c r="AM33" s="9">
        <v>13</v>
      </c>
      <c r="AO33" s="7">
        <f>SUM(CALCULATION!T33:U33)</f>
        <v>5</v>
      </c>
      <c r="AP33" s="12">
        <v>4</v>
      </c>
      <c r="AQ33" s="9">
        <v>4</v>
      </c>
      <c r="AS33" s="7">
        <f>SUM(CALCULATION!E33:G33)</f>
        <v>131</v>
      </c>
      <c r="AT33" s="12">
        <v>20</v>
      </c>
      <c r="AU33" s="9">
        <v>20</v>
      </c>
      <c r="AW33" s="7">
        <f>SUM(CALCULATION!X33:Y33)</f>
        <v>12</v>
      </c>
      <c r="AX33" s="12">
        <v>5</v>
      </c>
      <c r="AY33" s="9">
        <v>8</v>
      </c>
      <c r="BA33" s="7">
        <f>SUM(CALCULATION!I33:K33)</f>
        <v>120</v>
      </c>
      <c r="BB33" s="12">
        <v>15</v>
      </c>
      <c r="BC33" s="9">
        <v>23</v>
      </c>
      <c r="BE33" s="7">
        <f>SUM(CALCULATION!AA33:AC33)</f>
        <v>14</v>
      </c>
      <c r="BF33" s="12">
        <v>2</v>
      </c>
      <c r="BG33" s="9">
        <v>4</v>
      </c>
      <c r="BI33" s="7">
        <f>SUM(CALCULATION!M33:O33)</f>
        <v>47</v>
      </c>
      <c r="BJ33" s="12">
        <v>11</v>
      </c>
      <c r="BK33" s="9">
        <v>6</v>
      </c>
      <c r="BM33" s="7">
        <f>SUM(CALCULATION!AD33:AF33)</f>
        <v>9</v>
      </c>
      <c r="BN33" s="12">
        <v>6</v>
      </c>
      <c r="BO33" s="9">
        <v>6</v>
      </c>
      <c r="BQ33" s="7">
        <f>SUM(CALCULATION!Q33:R33)</f>
        <v>9</v>
      </c>
      <c r="BR33" s="13">
        <v>1</v>
      </c>
      <c r="BS33" s="10">
        <v>3</v>
      </c>
      <c r="BU33" s="7">
        <f>SUM(CALCULATION!T33:U33)</f>
        <v>5</v>
      </c>
      <c r="BV33" s="12">
        <v>4</v>
      </c>
      <c r="BW33" s="9">
        <v>4</v>
      </c>
      <c r="BY33" s="7">
        <f>SUM(CALCULATION!X33:Y33)</f>
        <v>12</v>
      </c>
      <c r="BZ33" s="53">
        <v>10</v>
      </c>
      <c r="CA33" s="9">
        <v>8</v>
      </c>
      <c r="CC33" s="10">
        <f>SUM(CALCULATION!BU33:BW33)</f>
        <v>13</v>
      </c>
      <c r="CD33" s="9">
        <v>3</v>
      </c>
      <c r="CE33" s="9">
        <v>3</v>
      </c>
      <c r="CF33" s="7">
        <f t="shared" ref="CF33:CF64" si="1">SUM(CC33:CE33)</f>
        <v>19</v>
      </c>
      <c r="CH33" s="31">
        <v>109</v>
      </c>
      <c r="CI33" s="9">
        <v>13</v>
      </c>
      <c r="CJ33" s="9">
        <v>14</v>
      </c>
      <c r="CL33" s="10">
        <f>SUM(CALCULATION!BU33:BW33)</f>
        <v>13</v>
      </c>
      <c r="CM33" s="9">
        <v>3</v>
      </c>
      <c r="CN33" s="9">
        <v>3</v>
      </c>
      <c r="CP33" s="31">
        <v>171</v>
      </c>
      <c r="CQ33" s="9">
        <v>22</v>
      </c>
      <c r="CR33" s="9">
        <v>28</v>
      </c>
      <c r="CT33" s="9">
        <f>SUM(CALCULATION!BY33:CA33)</f>
        <v>30</v>
      </c>
      <c r="CU33" s="9">
        <v>8</v>
      </c>
      <c r="CV33" s="9">
        <v>2</v>
      </c>
      <c r="CX33" s="31">
        <v>158</v>
      </c>
      <c r="CY33" s="9">
        <v>8</v>
      </c>
      <c r="CZ33" s="9">
        <v>26</v>
      </c>
      <c r="DB33" s="31">
        <v>20</v>
      </c>
      <c r="DC33" s="9">
        <v>2</v>
      </c>
      <c r="DD33" s="9">
        <v>4</v>
      </c>
      <c r="DF33" s="31">
        <v>64</v>
      </c>
      <c r="DG33" s="9">
        <v>14</v>
      </c>
      <c r="DH33" s="9">
        <v>11</v>
      </c>
      <c r="DJ33" s="31">
        <v>21</v>
      </c>
      <c r="DK33" s="52">
        <v>5</v>
      </c>
      <c r="DL33" s="52">
        <v>5</v>
      </c>
      <c r="DN33" s="31">
        <v>13</v>
      </c>
      <c r="DO33" s="10">
        <v>5</v>
      </c>
      <c r="DP33" s="10">
        <v>7</v>
      </c>
    </row>
    <row r="34" spans="1:120">
      <c r="A34" s="7">
        <f>SUM([1]Sheet1!D34:F34)</f>
        <v>67</v>
      </c>
      <c r="B34" s="9">
        <v>9</v>
      </c>
      <c r="C34" s="9">
        <v>5</v>
      </c>
      <c r="E34" s="7">
        <f>SUM([1]Sheet1!H34:J34)</f>
        <v>106</v>
      </c>
      <c r="F34" s="10">
        <v>20</v>
      </c>
      <c r="G34" s="9">
        <v>6</v>
      </c>
      <c r="I34" s="7">
        <f>SUM([1]Sheet1!L34:N34)</f>
        <v>96</v>
      </c>
      <c r="J34" s="10">
        <v>16</v>
      </c>
      <c r="K34" s="9">
        <v>5</v>
      </c>
      <c r="M34" s="7">
        <f>SUM([1]Sheet1!S34:U34)</f>
        <v>39</v>
      </c>
      <c r="N34" s="10">
        <v>8</v>
      </c>
      <c r="O34" s="9">
        <v>6</v>
      </c>
      <c r="Q34" s="7">
        <f>SUM([1]Sheet1!Z34:AB34)</f>
        <v>9</v>
      </c>
      <c r="R34" s="10">
        <v>1</v>
      </c>
      <c r="T34" s="10">
        <v>1</v>
      </c>
      <c r="U34" s="9">
        <v>3</v>
      </c>
      <c r="X34" s="10">
        <v>12</v>
      </c>
      <c r="Y34" s="9"/>
      <c r="AA34" s="7">
        <f>SUM([1]Sheet1!P34:Q34)</f>
        <v>5</v>
      </c>
      <c r="AB34" s="10">
        <v>5</v>
      </c>
      <c r="AC34" s="9">
        <v>1</v>
      </c>
      <c r="AD34" s="7">
        <f>SUM([1]Sheet1!W34:X34)</f>
        <v>8</v>
      </c>
      <c r="AE34" s="9">
        <v>5</v>
      </c>
      <c r="AF34" s="9"/>
      <c r="AK34" s="7">
        <f>SUM(CALCULATION!A34:C34)</f>
        <v>81</v>
      </c>
      <c r="AL34" s="7">
        <v>9</v>
      </c>
      <c r="AM34" s="9">
        <v>10</v>
      </c>
      <c r="AO34" s="7">
        <f>SUM(CALCULATION!T34:U34)</f>
        <v>4</v>
      </c>
      <c r="AP34" s="12">
        <v>4</v>
      </c>
      <c r="AQ34" s="9">
        <v>2</v>
      </c>
      <c r="AS34" s="7">
        <f>SUM(CALCULATION!E34:G34)</f>
        <v>132</v>
      </c>
      <c r="AT34" s="12">
        <v>19</v>
      </c>
      <c r="AU34" s="9">
        <v>19</v>
      </c>
      <c r="AW34" s="7">
        <f>SUM(CALCULATION!X34:Y34)</f>
        <v>12</v>
      </c>
      <c r="AX34" s="12">
        <v>6</v>
      </c>
      <c r="AY34" s="9">
        <v>6</v>
      </c>
      <c r="BA34" s="7">
        <f>SUM(CALCULATION!I34:K34)</f>
        <v>117</v>
      </c>
      <c r="BB34" s="12">
        <v>14</v>
      </c>
      <c r="BC34" s="9">
        <v>20</v>
      </c>
      <c r="BE34" s="7">
        <f>SUM(CALCULATION!AA34:AC34)</f>
        <v>11</v>
      </c>
      <c r="BF34" s="12">
        <v>2</v>
      </c>
      <c r="BG34" s="9">
        <v>7</v>
      </c>
      <c r="BI34" s="7">
        <f>SUM(CALCULATION!M34:O34)</f>
        <v>53</v>
      </c>
      <c r="BJ34" s="12">
        <v>12</v>
      </c>
      <c r="BK34" s="9">
        <v>6</v>
      </c>
      <c r="BM34" s="7">
        <f>SUM(CALCULATION!AD34:AF34)</f>
        <v>13</v>
      </c>
      <c r="BN34" s="12">
        <v>5</v>
      </c>
      <c r="BO34" s="9">
        <v>6</v>
      </c>
      <c r="BQ34" s="7">
        <f>SUM(CALCULATION!Q34:R34)</f>
        <v>10</v>
      </c>
      <c r="BR34" s="13">
        <v>1</v>
      </c>
      <c r="BS34" s="10">
        <v>2</v>
      </c>
      <c r="BU34" s="7">
        <f>SUM(CALCULATION!T34:U34)</f>
        <v>4</v>
      </c>
      <c r="BV34" s="12">
        <v>4</v>
      </c>
      <c r="BW34" s="9">
        <v>2</v>
      </c>
      <c r="BY34" s="7">
        <f>SUM(CALCULATION!X34:Y34)</f>
        <v>12</v>
      </c>
      <c r="BZ34" s="53">
        <v>12</v>
      </c>
      <c r="CA34" s="9">
        <v>6</v>
      </c>
      <c r="CC34" s="10">
        <f>SUM(CALCULATION!BU34:BW34)</f>
        <v>10</v>
      </c>
      <c r="CD34" s="9">
        <v>6</v>
      </c>
      <c r="CE34" s="9">
        <v>3</v>
      </c>
      <c r="CF34" s="7">
        <f t="shared" si="1"/>
        <v>19</v>
      </c>
      <c r="CH34" s="31">
        <v>100</v>
      </c>
      <c r="CI34" s="9">
        <v>13</v>
      </c>
      <c r="CJ34" s="9">
        <v>13</v>
      </c>
      <c r="CL34" s="10">
        <f>SUM(CALCULATION!BU34:BW34)</f>
        <v>10</v>
      </c>
      <c r="CM34" s="9">
        <v>6</v>
      </c>
      <c r="CN34" s="9">
        <v>3</v>
      </c>
      <c r="CP34" s="31">
        <v>170</v>
      </c>
      <c r="CQ34" s="9">
        <v>23</v>
      </c>
      <c r="CR34" s="9">
        <v>28</v>
      </c>
      <c r="CT34" s="9">
        <f>SUM(CALCULATION!BY34:CA34)</f>
        <v>30</v>
      </c>
      <c r="CU34" s="9">
        <v>8</v>
      </c>
      <c r="CV34" s="9">
        <v>2</v>
      </c>
      <c r="CX34" s="31">
        <v>151</v>
      </c>
      <c r="CY34" s="9">
        <v>12</v>
      </c>
      <c r="CZ34" s="9">
        <v>24</v>
      </c>
      <c r="DB34" s="31">
        <v>20</v>
      </c>
      <c r="DC34" s="9">
        <v>2</v>
      </c>
      <c r="DD34" s="9">
        <v>5</v>
      </c>
      <c r="DF34" s="31">
        <v>71</v>
      </c>
      <c r="DG34" s="9">
        <v>16</v>
      </c>
      <c r="DH34" s="9">
        <v>14</v>
      </c>
      <c r="DJ34" s="31">
        <v>24</v>
      </c>
      <c r="DK34" s="52">
        <v>5</v>
      </c>
      <c r="DL34" s="52">
        <v>4</v>
      </c>
      <c r="DN34" s="31">
        <v>13</v>
      </c>
      <c r="DO34" s="10">
        <v>5</v>
      </c>
      <c r="DP34" s="10">
        <v>7</v>
      </c>
    </row>
    <row r="35" spans="1:120">
      <c r="A35" s="7">
        <f>SUM([1]Sheet1!D35:F35)</f>
        <v>67</v>
      </c>
      <c r="B35" s="9">
        <v>9</v>
      </c>
      <c r="C35" s="9">
        <v>6</v>
      </c>
      <c r="E35" s="7">
        <f>SUM([1]Sheet1!H35:J35)</f>
        <v>105</v>
      </c>
      <c r="F35" s="10">
        <v>19</v>
      </c>
      <c r="G35" s="9">
        <v>10</v>
      </c>
      <c r="I35" s="7">
        <f>SUM([1]Sheet1!L35:N35)</f>
        <v>96</v>
      </c>
      <c r="J35" s="10">
        <v>16</v>
      </c>
      <c r="K35" s="9">
        <v>6</v>
      </c>
      <c r="M35" s="7">
        <f>SUM([1]Sheet1!S35:U35)</f>
        <v>39</v>
      </c>
      <c r="N35" s="10">
        <v>8</v>
      </c>
      <c r="O35" s="9">
        <v>6</v>
      </c>
      <c r="Q35" s="7">
        <f>SUM([1]Sheet1!Z35:AB35)</f>
        <v>10</v>
      </c>
      <c r="R35" s="10">
        <v>1</v>
      </c>
      <c r="T35" s="10">
        <v>1</v>
      </c>
      <c r="U35" s="9">
        <v>4</v>
      </c>
      <c r="X35" s="10">
        <v>12</v>
      </c>
      <c r="Y35" s="9"/>
      <c r="AA35" s="7">
        <f>SUM([1]Sheet1!P35:Q35)</f>
        <v>6</v>
      </c>
      <c r="AB35" s="10">
        <v>5</v>
      </c>
      <c r="AC35" s="9">
        <v>4</v>
      </c>
      <c r="AD35" s="7">
        <f>SUM([1]Sheet1!W35:X35)</f>
        <v>8</v>
      </c>
      <c r="AE35" s="9">
        <v>5</v>
      </c>
      <c r="AF35" s="9"/>
      <c r="AK35" s="7">
        <f>SUM(CALCULATION!A35:C35)</f>
        <v>82</v>
      </c>
      <c r="AL35" s="7">
        <v>11</v>
      </c>
      <c r="AM35" s="9">
        <v>12</v>
      </c>
      <c r="AO35" s="7">
        <f>SUM(CALCULATION!T35:U35)</f>
        <v>5</v>
      </c>
      <c r="AP35" s="12">
        <v>4</v>
      </c>
      <c r="AQ35" s="9">
        <v>4</v>
      </c>
      <c r="AS35" s="7">
        <f>SUM(CALCULATION!E35:G35)</f>
        <v>134</v>
      </c>
      <c r="AT35" s="12">
        <v>23</v>
      </c>
      <c r="AU35" s="9">
        <v>23</v>
      </c>
      <c r="AW35" s="7">
        <f>SUM(CALCULATION!X35:Y35)</f>
        <v>12</v>
      </c>
      <c r="AX35" s="12">
        <v>6</v>
      </c>
      <c r="AY35" s="9">
        <v>8</v>
      </c>
      <c r="BA35" s="7">
        <f>SUM(CALCULATION!I35:K35)</f>
        <v>118</v>
      </c>
      <c r="BB35" s="12">
        <v>16</v>
      </c>
      <c r="BC35" s="9">
        <v>25</v>
      </c>
      <c r="BE35" s="7">
        <f>SUM(CALCULATION!AA35:AC35)</f>
        <v>15</v>
      </c>
      <c r="BF35" s="12">
        <v>1</v>
      </c>
      <c r="BG35" s="9">
        <v>5</v>
      </c>
      <c r="BI35" s="7">
        <f>SUM(CALCULATION!M35:O35)</f>
        <v>53</v>
      </c>
      <c r="BJ35" s="12">
        <v>13</v>
      </c>
      <c r="BK35" s="9">
        <v>6</v>
      </c>
      <c r="BM35" s="7">
        <f>SUM(CALCULATION!AD35:AF35)</f>
        <v>13</v>
      </c>
      <c r="BN35" s="12">
        <v>6</v>
      </c>
      <c r="BO35" s="9">
        <v>6</v>
      </c>
      <c r="BQ35" s="7">
        <f>SUM(CALCULATION!Q35:R35)</f>
        <v>11</v>
      </c>
      <c r="BR35" s="13">
        <v>1</v>
      </c>
      <c r="BS35" s="10">
        <v>4</v>
      </c>
      <c r="BU35" s="7">
        <f>SUM(CALCULATION!T35:U35)</f>
        <v>5</v>
      </c>
      <c r="BV35" s="12">
        <v>4</v>
      </c>
      <c r="BW35" s="9">
        <v>4</v>
      </c>
      <c r="BY35" s="7">
        <f>SUM(CALCULATION!X35:Y35)</f>
        <v>12</v>
      </c>
      <c r="BZ35" s="53">
        <v>12</v>
      </c>
      <c r="CA35" s="9">
        <v>8</v>
      </c>
      <c r="CC35" s="10">
        <f>SUM(CALCULATION!BU35:BW35)</f>
        <v>13</v>
      </c>
      <c r="CD35" s="9">
        <v>6</v>
      </c>
      <c r="CE35" s="9">
        <v>3</v>
      </c>
      <c r="CF35" s="7">
        <f t="shared" si="1"/>
        <v>22</v>
      </c>
      <c r="CH35" s="31">
        <v>105</v>
      </c>
      <c r="CI35" s="9">
        <v>13</v>
      </c>
      <c r="CJ35" s="9">
        <v>15</v>
      </c>
      <c r="CL35" s="10">
        <f>SUM(CALCULATION!BU35:BW35)</f>
        <v>13</v>
      </c>
      <c r="CM35" s="9">
        <v>6</v>
      </c>
      <c r="CN35" s="9">
        <v>3</v>
      </c>
      <c r="CP35" s="31">
        <v>180</v>
      </c>
      <c r="CQ35" s="9">
        <v>24</v>
      </c>
      <c r="CR35" s="9">
        <v>31</v>
      </c>
      <c r="CT35" s="9">
        <f>SUM(CALCULATION!BY35:CA35)</f>
        <v>32</v>
      </c>
      <c r="CU35" s="9">
        <v>8</v>
      </c>
      <c r="CV35" s="9">
        <v>2</v>
      </c>
      <c r="CX35" s="31">
        <v>159</v>
      </c>
      <c r="CY35" s="9">
        <v>12</v>
      </c>
      <c r="CZ35" s="9">
        <v>28</v>
      </c>
      <c r="DB35" s="31">
        <v>21</v>
      </c>
      <c r="DC35" s="9">
        <v>2</v>
      </c>
      <c r="DD35" s="9">
        <v>5</v>
      </c>
      <c r="DF35" s="31">
        <v>72</v>
      </c>
      <c r="DG35" s="9">
        <v>16</v>
      </c>
      <c r="DH35" s="9">
        <v>18</v>
      </c>
      <c r="DJ35" s="31">
        <v>25</v>
      </c>
      <c r="DK35" s="52">
        <v>6</v>
      </c>
      <c r="DL35" s="52">
        <v>6</v>
      </c>
      <c r="DN35" s="31">
        <v>16</v>
      </c>
      <c r="DO35" s="10">
        <v>5</v>
      </c>
      <c r="DP35" s="10">
        <v>8</v>
      </c>
    </row>
    <row r="36" spans="1:120">
      <c r="A36" s="7">
        <f>SUM([1]Sheet1!D36:F36)</f>
        <v>65</v>
      </c>
      <c r="B36" s="9">
        <v>9</v>
      </c>
      <c r="C36" s="9">
        <v>7</v>
      </c>
      <c r="E36" s="7">
        <f>SUM([1]Sheet1!H36:J36)</f>
        <v>105</v>
      </c>
      <c r="F36" s="10">
        <v>19</v>
      </c>
      <c r="G36" s="9">
        <v>13</v>
      </c>
      <c r="I36" s="7">
        <f>SUM([1]Sheet1!L36:N36)</f>
        <v>91</v>
      </c>
      <c r="J36" s="10">
        <v>15</v>
      </c>
      <c r="K36" s="9">
        <v>11</v>
      </c>
      <c r="M36" s="7">
        <f>SUM([1]Sheet1!S36:U36)</f>
        <v>38</v>
      </c>
      <c r="N36" s="10">
        <v>7</v>
      </c>
      <c r="O36" s="9">
        <v>6</v>
      </c>
      <c r="Q36" s="7">
        <f>SUM([1]Sheet1!Z36:AB36)</f>
        <v>10</v>
      </c>
      <c r="R36" s="10">
        <v>1</v>
      </c>
      <c r="T36" s="10">
        <v>0</v>
      </c>
      <c r="U36" s="9">
        <v>4</v>
      </c>
      <c r="X36" s="10">
        <v>10</v>
      </c>
      <c r="Y36" s="9"/>
      <c r="AA36" s="7">
        <f>SUM([1]Sheet1!P36:Q36)</f>
        <v>5</v>
      </c>
      <c r="AB36" s="10">
        <v>5</v>
      </c>
      <c r="AC36" s="9">
        <v>6</v>
      </c>
      <c r="AD36" s="7">
        <f>SUM([1]Sheet1!W36:X36)</f>
        <v>8</v>
      </c>
      <c r="AE36" s="9">
        <v>4</v>
      </c>
      <c r="AF36" s="9"/>
      <c r="AK36" s="7">
        <f>SUM(CALCULATION!A36:C36)</f>
        <v>81</v>
      </c>
      <c r="AL36" s="7">
        <v>9</v>
      </c>
      <c r="AM36" s="9">
        <v>13</v>
      </c>
      <c r="AO36" s="7">
        <f>SUM(CALCULATION!T36:U36)</f>
        <v>4</v>
      </c>
      <c r="AP36" s="12">
        <v>3</v>
      </c>
      <c r="AQ36" s="9">
        <v>3</v>
      </c>
      <c r="AS36" s="7">
        <f>SUM(CALCULATION!E36:G36)</f>
        <v>137</v>
      </c>
      <c r="AT36" s="12">
        <v>15</v>
      </c>
      <c r="AU36" s="9">
        <v>17</v>
      </c>
      <c r="AW36" s="7">
        <f>SUM(CALCULATION!X36:Y36)</f>
        <v>10</v>
      </c>
      <c r="AX36" s="12">
        <v>3</v>
      </c>
      <c r="AY36" s="9">
        <v>2</v>
      </c>
      <c r="BA36" s="7">
        <f>SUM(CALCULATION!I36:K36)</f>
        <v>117</v>
      </c>
      <c r="BB36" s="12">
        <v>15</v>
      </c>
      <c r="BC36" s="9">
        <v>21</v>
      </c>
      <c r="BE36" s="7">
        <f>SUM(CALCULATION!AA36:AC36)</f>
        <v>16</v>
      </c>
      <c r="BF36" s="12">
        <v>2</v>
      </c>
      <c r="BG36" s="9">
        <v>1</v>
      </c>
      <c r="BI36" s="7">
        <f>SUM(CALCULATION!M36:O36)</f>
        <v>51</v>
      </c>
      <c r="BJ36" s="12">
        <v>7</v>
      </c>
      <c r="BK36" s="9">
        <v>6</v>
      </c>
      <c r="BM36" s="7">
        <f>SUM(CALCULATION!AD36:AF36)</f>
        <v>12</v>
      </c>
      <c r="BN36" s="12">
        <v>2</v>
      </c>
      <c r="BO36" s="9">
        <v>6</v>
      </c>
      <c r="BQ36" s="7">
        <f>SUM(CALCULATION!Q36:R36)</f>
        <v>11</v>
      </c>
      <c r="BR36" s="13">
        <v>1</v>
      </c>
      <c r="BS36" s="10">
        <v>4</v>
      </c>
      <c r="BU36" s="7">
        <f>SUM(CALCULATION!T36:U36)</f>
        <v>4</v>
      </c>
      <c r="BV36" s="12">
        <v>3</v>
      </c>
      <c r="BW36" s="9">
        <v>3</v>
      </c>
      <c r="BY36" s="7">
        <f>SUM(CALCULATION!X36:Y36)</f>
        <v>10</v>
      </c>
      <c r="BZ36" s="53">
        <v>6</v>
      </c>
      <c r="CA36" s="9">
        <v>2</v>
      </c>
      <c r="CC36" s="10">
        <f>SUM(CALCULATION!BU36:BW36)</f>
        <v>10</v>
      </c>
      <c r="CD36" s="9">
        <v>2</v>
      </c>
      <c r="CE36" s="9">
        <v>3</v>
      </c>
      <c r="CF36" s="7">
        <f t="shared" si="1"/>
        <v>15</v>
      </c>
      <c r="CH36" s="31">
        <v>103</v>
      </c>
      <c r="CI36" s="9">
        <v>12</v>
      </c>
      <c r="CJ36" s="9">
        <v>13</v>
      </c>
      <c r="CL36" s="10">
        <f>SUM(CALCULATION!BU36:BW36)</f>
        <v>10</v>
      </c>
      <c r="CM36" s="9">
        <v>2</v>
      </c>
      <c r="CN36" s="9">
        <v>3</v>
      </c>
      <c r="CP36" s="31">
        <v>169</v>
      </c>
      <c r="CQ36" s="9">
        <v>18</v>
      </c>
      <c r="CR36" s="9">
        <v>29</v>
      </c>
      <c r="CT36" s="9">
        <f>SUM(CALCULATION!BY36:CA36)</f>
        <v>18</v>
      </c>
      <c r="CU36" s="9">
        <v>2</v>
      </c>
      <c r="CV36" s="9">
        <v>2</v>
      </c>
      <c r="CX36" s="31">
        <v>153</v>
      </c>
      <c r="CY36" s="9">
        <v>10</v>
      </c>
      <c r="CZ36" s="9">
        <v>26</v>
      </c>
      <c r="DB36" s="31">
        <v>19</v>
      </c>
      <c r="DC36" s="9">
        <v>1</v>
      </c>
      <c r="DD36" s="9">
        <v>4</v>
      </c>
      <c r="DF36" s="31">
        <v>64</v>
      </c>
      <c r="DG36" s="9">
        <v>11</v>
      </c>
      <c r="DH36" s="9">
        <v>16</v>
      </c>
      <c r="DJ36" s="31">
        <v>20</v>
      </c>
      <c r="DK36" s="52">
        <v>6</v>
      </c>
      <c r="DL36" s="52">
        <v>3</v>
      </c>
      <c r="DN36" s="31">
        <v>16</v>
      </c>
      <c r="DO36" s="10">
        <v>4</v>
      </c>
      <c r="DP36" s="10">
        <v>6</v>
      </c>
    </row>
    <row r="37" spans="1:120">
      <c r="A37" s="7">
        <f>SUM([1]Sheet1!D37:F37)</f>
        <v>68</v>
      </c>
      <c r="B37" s="9">
        <v>9</v>
      </c>
      <c r="C37" s="9">
        <v>8</v>
      </c>
      <c r="E37" s="7">
        <f>SUM([1]Sheet1!H37:J37)</f>
        <v>109</v>
      </c>
      <c r="F37" s="10">
        <v>20</v>
      </c>
      <c r="G37" s="9">
        <v>11</v>
      </c>
      <c r="I37" s="7">
        <f>SUM([1]Sheet1!L37:N37)</f>
        <v>98</v>
      </c>
      <c r="J37" s="10">
        <v>16</v>
      </c>
      <c r="K37" s="9">
        <v>11</v>
      </c>
      <c r="M37" s="7">
        <f>SUM([1]Sheet1!S37:U37)</f>
        <v>39</v>
      </c>
      <c r="N37" s="10">
        <v>8</v>
      </c>
      <c r="O37" s="9">
        <v>6</v>
      </c>
      <c r="Q37" s="7">
        <f>SUM([1]Sheet1!Z37:AB37)</f>
        <v>10</v>
      </c>
      <c r="R37" s="10">
        <v>1</v>
      </c>
      <c r="T37" s="10">
        <v>1</v>
      </c>
      <c r="U37" s="9">
        <v>4</v>
      </c>
      <c r="X37" s="10">
        <v>12</v>
      </c>
      <c r="Y37" s="9"/>
      <c r="AA37" s="7">
        <f>SUM([1]Sheet1!P37:Q37)</f>
        <v>5</v>
      </c>
      <c r="AB37" s="10">
        <v>5</v>
      </c>
      <c r="AC37" s="9">
        <v>7</v>
      </c>
      <c r="AD37" s="7">
        <f>SUM([1]Sheet1!W37:X37)</f>
        <v>8</v>
      </c>
      <c r="AE37" s="9">
        <v>4</v>
      </c>
      <c r="AF37" s="9"/>
      <c r="AK37" s="7">
        <f>SUM(CALCULATION!A37:C37)</f>
        <v>85</v>
      </c>
      <c r="AL37" s="7">
        <v>10</v>
      </c>
      <c r="AM37" s="9">
        <v>8</v>
      </c>
      <c r="AO37" s="7">
        <f>SUM(CALCULATION!T37:U37)</f>
        <v>5</v>
      </c>
      <c r="AP37" s="12">
        <v>4</v>
      </c>
      <c r="AQ37" s="9">
        <v>4</v>
      </c>
      <c r="AS37" s="7">
        <f>SUM(CALCULATION!E37:G37)</f>
        <v>140</v>
      </c>
      <c r="AT37" s="12">
        <v>19</v>
      </c>
      <c r="AU37" s="9">
        <v>16</v>
      </c>
      <c r="AW37" s="7">
        <f>SUM(CALCULATION!X37:Y37)</f>
        <v>12</v>
      </c>
      <c r="AX37" s="12">
        <v>5</v>
      </c>
      <c r="AY37" s="9">
        <v>8</v>
      </c>
      <c r="BA37" s="7">
        <f>SUM(CALCULATION!I37:K37)</f>
        <v>125</v>
      </c>
      <c r="BB37" s="12">
        <v>14</v>
      </c>
      <c r="BC37" s="9">
        <v>19</v>
      </c>
      <c r="BE37" s="7">
        <f>SUM(CALCULATION!AA37:AC37)</f>
        <v>17</v>
      </c>
      <c r="BF37" s="12">
        <v>1</v>
      </c>
      <c r="BG37" s="9">
        <v>5</v>
      </c>
      <c r="BI37" s="7">
        <f>SUM(CALCULATION!M37:O37)</f>
        <v>53</v>
      </c>
      <c r="BJ37" s="12">
        <v>11</v>
      </c>
      <c r="BK37" s="9">
        <v>2</v>
      </c>
      <c r="BM37" s="7">
        <f>SUM(CALCULATION!AD37:AF37)</f>
        <v>12</v>
      </c>
      <c r="BN37" s="12">
        <v>6</v>
      </c>
      <c r="BO37" s="9">
        <v>6</v>
      </c>
      <c r="BQ37" s="7">
        <f>SUM(CALCULATION!Q37:R37)</f>
        <v>11</v>
      </c>
      <c r="BR37" s="13">
        <v>1</v>
      </c>
      <c r="BS37" s="10">
        <v>3</v>
      </c>
      <c r="BU37" s="7">
        <f>SUM(CALCULATION!T37:U37)</f>
        <v>5</v>
      </c>
      <c r="BV37" s="12">
        <v>4</v>
      </c>
      <c r="BW37" s="9">
        <v>4</v>
      </c>
      <c r="BY37" s="7">
        <f>SUM(CALCULATION!X37:Y37)</f>
        <v>12</v>
      </c>
      <c r="BZ37" s="53">
        <v>10</v>
      </c>
      <c r="CA37" s="9">
        <v>8</v>
      </c>
      <c r="CC37" s="10">
        <f>SUM(CALCULATION!BU37:BW37)</f>
        <v>13</v>
      </c>
      <c r="CD37" s="9">
        <v>6</v>
      </c>
      <c r="CE37" s="9">
        <v>3</v>
      </c>
      <c r="CF37" s="7">
        <f t="shared" si="1"/>
        <v>22</v>
      </c>
      <c r="CH37" s="31">
        <v>103</v>
      </c>
      <c r="CI37" s="9">
        <v>14</v>
      </c>
      <c r="CJ37" s="9">
        <v>15</v>
      </c>
      <c r="CL37" s="10">
        <f>SUM(CALCULATION!BU37:BW37)</f>
        <v>13</v>
      </c>
      <c r="CM37" s="9">
        <v>6</v>
      </c>
      <c r="CN37" s="9">
        <v>3</v>
      </c>
      <c r="CP37" s="31">
        <v>175</v>
      </c>
      <c r="CQ37" s="9">
        <v>24</v>
      </c>
      <c r="CR37" s="9">
        <v>30</v>
      </c>
      <c r="CT37" s="9">
        <f>SUM(CALCULATION!BY37:CA37)</f>
        <v>30</v>
      </c>
      <c r="CU37" s="9">
        <v>10</v>
      </c>
      <c r="CV37" s="9">
        <v>2</v>
      </c>
      <c r="CX37" s="31">
        <v>158</v>
      </c>
      <c r="CY37" s="9">
        <v>13</v>
      </c>
      <c r="CZ37" s="9">
        <v>27</v>
      </c>
      <c r="DB37" s="31">
        <v>23</v>
      </c>
      <c r="DC37" s="9">
        <v>2</v>
      </c>
      <c r="DD37" s="9">
        <v>5</v>
      </c>
      <c r="DF37" s="31">
        <v>66</v>
      </c>
      <c r="DG37" s="9">
        <v>15</v>
      </c>
      <c r="DH37" s="9">
        <v>17</v>
      </c>
      <c r="DJ37" s="31">
        <v>24</v>
      </c>
      <c r="DK37" s="52">
        <v>6</v>
      </c>
      <c r="DL37" s="52">
        <v>6</v>
      </c>
      <c r="DN37" s="31">
        <v>15</v>
      </c>
      <c r="DO37" s="10">
        <v>5</v>
      </c>
      <c r="DP37" s="10">
        <v>7</v>
      </c>
    </row>
    <row r="38" spans="1:120">
      <c r="A38" s="7">
        <f>SUM([1]Sheet1!D38:F38)</f>
        <v>60</v>
      </c>
      <c r="B38" s="9">
        <v>7</v>
      </c>
      <c r="C38" s="9">
        <v>7</v>
      </c>
      <c r="E38" s="7">
        <f>SUM([1]Sheet1!H38:J38)</f>
        <v>102</v>
      </c>
      <c r="F38" s="10">
        <v>20</v>
      </c>
      <c r="G38" s="9">
        <v>13</v>
      </c>
      <c r="I38" s="7">
        <f>SUM([1]Sheet1!L38:N38)</f>
        <v>89</v>
      </c>
      <c r="J38" s="10">
        <v>15</v>
      </c>
      <c r="K38" s="9">
        <v>9</v>
      </c>
      <c r="M38" s="7">
        <f>SUM([1]Sheet1!S38:U38)</f>
        <v>38</v>
      </c>
      <c r="N38" s="10">
        <v>8</v>
      </c>
      <c r="O38" s="9">
        <v>6</v>
      </c>
      <c r="Q38" s="7">
        <f>SUM([1]Sheet1!Z38:AB38)</f>
        <v>10</v>
      </c>
      <c r="R38" s="10">
        <v>1</v>
      </c>
      <c r="T38" s="10">
        <v>1</v>
      </c>
      <c r="U38" s="9">
        <v>4</v>
      </c>
      <c r="X38" s="10">
        <v>10</v>
      </c>
      <c r="Y38" s="9"/>
      <c r="AA38" s="7">
        <f>SUM([1]Sheet1!P38:Q38)</f>
        <v>5</v>
      </c>
      <c r="AB38" s="10">
        <v>5</v>
      </c>
      <c r="AC38" s="9">
        <v>6</v>
      </c>
      <c r="AD38" s="7">
        <f>SUM([1]Sheet1!W38:X38)</f>
        <v>8</v>
      </c>
      <c r="AE38" s="9">
        <v>5</v>
      </c>
      <c r="AF38" s="9"/>
      <c r="AK38" s="7">
        <f>SUM(CALCULATION!A38:C38)</f>
        <v>74</v>
      </c>
      <c r="AL38" s="7">
        <v>10</v>
      </c>
      <c r="AM38" s="9">
        <v>11</v>
      </c>
      <c r="AO38" s="7">
        <f>SUM(CALCULATION!T38:U38)</f>
        <v>5</v>
      </c>
      <c r="AP38" s="12">
        <v>4</v>
      </c>
      <c r="AQ38" s="9">
        <v>4</v>
      </c>
      <c r="AS38" s="7">
        <f>SUM(CALCULATION!E38:G38)</f>
        <v>135</v>
      </c>
      <c r="AT38" s="12">
        <v>21</v>
      </c>
      <c r="AU38" s="9">
        <v>21</v>
      </c>
      <c r="AW38" s="7">
        <f>SUM(CALCULATION!X38:Y38)</f>
        <v>10</v>
      </c>
      <c r="AX38" s="12">
        <v>6</v>
      </c>
      <c r="AY38" s="9">
        <v>0</v>
      </c>
      <c r="BA38" s="7">
        <f>SUM(CALCULATION!I38:K38)</f>
        <v>113</v>
      </c>
      <c r="BB38" s="12">
        <v>16</v>
      </c>
      <c r="BC38" s="9">
        <v>21</v>
      </c>
      <c r="BE38" s="7">
        <f>SUM(CALCULATION!AA38:AC38)</f>
        <v>16</v>
      </c>
      <c r="BF38" s="12">
        <v>2</v>
      </c>
      <c r="BG38" s="9">
        <v>5</v>
      </c>
      <c r="BI38" s="7">
        <f>SUM(CALCULATION!M38:O38)</f>
        <v>52</v>
      </c>
      <c r="BJ38" s="12">
        <v>12</v>
      </c>
      <c r="BK38" s="9">
        <v>6</v>
      </c>
      <c r="BM38" s="7">
        <f>SUM(CALCULATION!AD38:AF38)</f>
        <v>13</v>
      </c>
      <c r="BN38" s="12">
        <v>2</v>
      </c>
      <c r="BO38" s="9">
        <v>6</v>
      </c>
      <c r="BQ38" s="7">
        <f>SUM(CALCULATION!Q38:R38)</f>
        <v>11</v>
      </c>
      <c r="BR38" s="13">
        <v>1</v>
      </c>
      <c r="BS38" s="10">
        <v>3</v>
      </c>
      <c r="BU38" s="7">
        <f>SUM(CALCULATION!T38:U38)</f>
        <v>5</v>
      </c>
      <c r="BV38" s="12">
        <v>4</v>
      </c>
      <c r="BW38" s="9">
        <v>4</v>
      </c>
      <c r="BY38" s="7">
        <f>SUM(CALCULATION!X38:Y38)</f>
        <v>10</v>
      </c>
      <c r="BZ38" s="53">
        <v>12</v>
      </c>
      <c r="CA38" s="9">
        <v>0</v>
      </c>
      <c r="CC38" s="10">
        <f>SUM(CALCULATION!BU38:BW38)</f>
        <v>13</v>
      </c>
      <c r="CD38" s="9">
        <v>6</v>
      </c>
      <c r="CE38" s="9">
        <v>3</v>
      </c>
      <c r="CF38" s="7">
        <f t="shared" si="1"/>
        <v>22</v>
      </c>
      <c r="CH38" s="31">
        <v>95</v>
      </c>
      <c r="CI38" s="9">
        <v>14</v>
      </c>
      <c r="CJ38" s="9">
        <v>14</v>
      </c>
      <c r="CL38" s="10">
        <f>SUM(CALCULATION!BU38:BW38)</f>
        <v>13</v>
      </c>
      <c r="CM38" s="9">
        <v>6</v>
      </c>
      <c r="CN38" s="9">
        <v>3</v>
      </c>
      <c r="CP38" s="31">
        <v>177</v>
      </c>
      <c r="CQ38" s="9">
        <v>25</v>
      </c>
      <c r="CR38" s="9">
        <v>24</v>
      </c>
      <c r="CT38" s="9">
        <f>SUM(CALCULATION!BY38:CA38)</f>
        <v>22</v>
      </c>
      <c r="CU38" s="9">
        <v>10</v>
      </c>
      <c r="CV38" s="9">
        <v>2</v>
      </c>
      <c r="CX38" s="31">
        <v>150</v>
      </c>
      <c r="CY38" s="9">
        <v>12</v>
      </c>
      <c r="CZ38" s="9">
        <v>23</v>
      </c>
      <c r="DB38" s="31">
        <v>23</v>
      </c>
      <c r="DC38" s="9">
        <v>2</v>
      </c>
      <c r="DD38" s="9">
        <v>5</v>
      </c>
      <c r="DF38" s="31">
        <v>70</v>
      </c>
      <c r="DG38" s="9">
        <v>15</v>
      </c>
      <c r="DH38" s="9">
        <v>14</v>
      </c>
      <c r="DJ38" s="31">
        <v>21</v>
      </c>
      <c r="DK38" s="52">
        <v>6</v>
      </c>
      <c r="DL38" s="52">
        <v>1</v>
      </c>
      <c r="DN38" s="31">
        <v>15</v>
      </c>
      <c r="DO38" s="10">
        <v>5</v>
      </c>
      <c r="DP38" s="10">
        <v>6</v>
      </c>
    </row>
    <row r="39" spans="1:120">
      <c r="A39" s="7">
        <f>SUM([1]Sheet1!D39:F39)</f>
        <v>59</v>
      </c>
      <c r="B39" s="9">
        <v>6</v>
      </c>
      <c r="C39" s="9">
        <v>7</v>
      </c>
      <c r="E39" s="7">
        <f>SUM([1]Sheet1!H39:J39)</f>
        <v>97</v>
      </c>
      <c r="F39" s="10">
        <v>12</v>
      </c>
      <c r="G39" s="9">
        <v>13</v>
      </c>
      <c r="I39" s="7">
        <f>SUM([1]Sheet1!L39:N39)</f>
        <v>85</v>
      </c>
      <c r="J39" s="10">
        <v>7</v>
      </c>
      <c r="K39" s="9">
        <v>10</v>
      </c>
      <c r="M39" s="7">
        <f>SUM([1]Sheet1!S39:U39)</f>
        <v>36</v>
      </c>
      <c r="N39" s="10">
        <v>4</v>
      </c>
      <c r="O39" s="9">
        <v>6</v>
      </c>
      <c r="Q39" s="7">
        <f>SUM([1]Sheet1!Z39:AB39)</f>
        <v>8</v>
      </c>
      <c r="R39" s="10">
        <v>0</v>
      </c>
      <c r="T39" s="10">
        <v>0</v>
      </c>
      <c r="U39" s="9">
        <v>3</v>
      </c>
      <c r="X39" s="10">
        <v>12</v>
      </c>
      <c r="Y39" s="9"/>
      <c r="AA39" s="7">
        <f>SUM([1]Sheet1!P39:Q39)</f>
        <v>6</v>
      </c>
      <c r="AB39" s="10">
        <v>5</v>
      </c>
      <c r="AC39" s="9">
        <v>6</v>
      </c>
      <c r="AD39" s="7">
        <f>SUM([1]Sheet1!W39:X39)</f>
        <v>8</v>
      </c>
      <c r="AE39" s="9">
        <v>1</v>
      </c>
      <c r="AF39" s="9"/>
      <c r="AK39" s="7">
        <f>SUM(CALCULATION!A39:C39)</f>
        <v>72</v>
      </c>
      <c r="AL39" s="7">
        <v>10</v>
      </c>
      <c r="AM39" s="9">
        <v>10</v>
      </c>
      <c r="AO39" s="7">
        <f>SUM(CALCULATION!T39:U39)</f>
        <v>3</v>
      </c>
      <c r="AP39" s="12">
        <v>4</v>
      </c>
      <c r="AQ39" s="9">
        <v>4</v>
      </c>
      <c r="AS39" s="7">
        <f>SUM(CALCULATION!E39:G39)</f>
        <v>122</v>
      </c>
      <c r="AT39" s="12">
        <v>19</v>
      </c>
      <c r="AU39" s="9">
        <v>16</v>
      </c>
      <c r="AW39" s="7">
        <f>SUM(CALCULATION!X39:Y39)</f>
        <v>12</v>
      </c>
      <c r="AX39" s="12">
        <v>6</v>
      </c>
      <c r="AY39" s="9">
        <v>8</v>
      </c>
      <c r="BA39" s="7">
        <f>SUM(CALCULATION!I39:K39)</f>
        <v>102</v>
      </c>
      <c r="BB39" s="12">
        <v>15</v>
      </c>
      <c r="BC39" s="9">
        <v>22</v>
      </c>
      <c r="BE39" s="7">
        <f>SUM(CALCULATION!AA39:AC39)</f>
        <v>17</v>
      </c>
      <c r="BF39" s="12">
        <v>2</v>
      </c>
      <c r="BG39" s="9">
        <v>7</v>
      </c>
      <c r="BI39" s="7">
        <f>SUM(CALCULATION!M39:O39)</f>
        <v>46</v>
      </c>
      <c r="BJ39" s="12">
        <v>12</v>
      </c>
      <c r="BK39" s="9">
        <v>6</v>
      </c>
      <c r="BM39" s="7">
        <f>SUM(CALCULATION!AD39:AF39)</f>
        <v>9</v>
      </c>
      <c r="BN39" s="12">
        <v>2</v>
      </c>
      <c r="BO39" s="9">
        <v>6</v>
      </c>
      <c r="BQ39" s="7">
        <f>SUM(CALCULATION!Q39:R39)</f>
        <v>8</v>
      </c>
      <c r="BR39" s="13">
        <v>1</v>
      </c>
      <c r="BS39" s="10">
        <v>4</v>
      </c>
      <c r="BU39" s="7">
        <f>SUM(CALCULATION!T39:U39)</f>
        <v>3</v>
      </c>
      <c r="BV39" s="12">
        <v>4</v>
      </c>
      <c r="BW39" s="9">
        <v>4</v>
      </c>
      <c r="BY39" s="7">
        <f>SUM(CALCULATION!X39:Y39)</f>
        <v>12</v>
      </c>
      <c r="BZ39" s="53">
        <v>12</v>
      </c>
      <c r="CA39" s="9">
        <v>8</v>
      </c>
      <c r="CC39" s="10">
        <f>SUM(CALCULATION!BU39:BW39)</f>
        <v>11</v>
      </c>
      <c r="CD39" s="9">
        <v>3</v>
      </c>
      <c r="CE39" s="9">
        <v>3</v>
      </c>
      <c r="CF39" s="7">
        <f t="shared" si="1"/>
        <v>17</v>
      </c>
      <c r="CH39" s="31">
        <v>92</v>
      </c>
      <c r="CI39" s="9">
        <v>12</v>
      </c>
      <c r="CJ39" s="9">
        <v>14</v>
      </c>
      <c r="CL39" s="10">
        <f>SUM(CALCULATION!BU39:BW39)</f>
        <v>11</v>
      </c>
      <c r="CM39" s="9">
        <v>3</v>
      </c>
      <c r="CN39" s="9">
        <v>3</v>
      </c>
      <c r="CP39" s="31">
        <v>157</v>
      </c>
      <c r="CQ39" s="9">
        <v>21</v>
      </c>
      <c r="CR39" s="9">
        <v>28</v>
      </c>
      <c r="CT39" s="9">
        <f>SUM(CALCULATION!BY39:CA39)</f>
        <v>32</v>
      </c>
      <c r="CU39" s="9">
        <v>6</v>
      </c>
      <c r="CV39" s="9">
        <v>2</v>
      </c>
      <c r="CX39" s="31">
        <v>139</v>
      </c>
      <c r="CY39" s="9">
        <v>8</v>
      </c>
      <c r="CZ39" s="9">
        <v>24</v>
      </c>
      <c r="DB39" s="31">
        <v>26</v>
      </c>
      <c r="DC39" s="9">
        <v>2</v>
      </c>
      <c r="DD39" s="9">
        <v>4</v>
      </c>
      <c r="DF39" s="31">
        <v>64</v>
      </c>
      <c r="DG39" s="9">
        <v>13</v>
      </c>
      <c r="DH39" s="9">
        <v>15</v>
      </c>
      <c r="DJ39" s="31">
        <v>17</v>
      </c>
      <c r="DK39" s="52">
        <v>5</v>
      </c>
      <c r="DL39" s="52">
        <v>6</v>
      </c>
      <c r="DN39" s="31">
        <v>13</v>
      </c>
      <c r="DO39" s="10">
        <v>3</v>
      </c>
      <c r="DP39" s="10">
        <v>7</v>
      </c>
    </row>
    <row r="40" spans="1:120">
      <c r="A40" s="7">
        <f>SUM([1]Sheet1!D40:F40)</f>
        <v>69</v>
      </c>
      <c r="B40" s="9">
        <v>9</v>
      </c>
      <c r="C40" s="9">
        <v>8</v>
      </c>
      <c r="E40" s="7">
        <f>SUM([1]Sheet1!H40:J40)</f>
        <v>110</v>
      </c>
      <c r="F40" s="10">
        <v>20</v>
      </c>
      <c r="G40" s="9">
        <v>13</v>
      </c>
      <c r="I40" s="7">
        <f>SUM([1]Sheet1!L40:N40)</f>
        <v>99</v>
      </c>
      <c r="J40" s="10">
        <v>16</v>
      </c>
      <c r="K40" s="9">
        <v>11</v>
      </c>
      <c r="M40" s="7">
        <f>SUM([1]Sheet1!S40:U40)</f>
        <v>39</v>
      </c>
      <c r="N40" s="10">
        <v>8</v>
      </c>
      <c r="O40" s="9">
        <v>6</v>
      </c>
      <c r="Q40" s="7">
        <f>SUM([1]Sheet1!Z40:AB40)</f>
        <v>10</v>
      </c>
      <c r="R40" s="10">
        <v>1</v>
      </c>
      <c r="T40" s="10">
        <v>1</v>
      </c>
      <c r="U40" s="9">
        <v>4</v>
      </c>
      <c r="X40" s="10">
        <v>12</v>
      </c>
      <c r="Y40" s="9"/>
      <c r="AA40" s="7">
        <f>SUM([1]Sheet1!P40:Q40)</f>
        <v>6</v>
      </c>
      <c r="AB40" s="10">
        <v>5</v>
      </c>
      <c r="AC40" s="9">
        <v>6</v>
      </c>
      <c r="AD40" s="7">
        <f>SUM([1]Sheet1!W40:X40)</f>
        <v>8</v>
      </c>
      <c r="AE40" s="9">
        <v>5</v>
      </c>
      <c r="AF40" s="9"/>
      <c r="AK40" s="7">
        <f>SUM(CALCULATION!A40:C40)</f>
        <v>86</v>
      </c>
      <c r="AL40" s="7">
        <v>11</v>
      </c>
      <c r="AM40" s="9">
        <v>12</v>
      </c>
      <c r="AO40" s="7">
        <f>SUM(CALCULATION!T40:U40)</f>
        <v>5</v>
      </c>
      <c r="AP40" s="12">
        <v>4</v>
      </c>
      <c r="AQ40" s="9">
        <v>4</v>
      </c>
      <c r="AS40" s="7">
        <f>SUM(CALCULATION!E40:G40)</f>
        <v>143</v>
      </c>
      <c r="AT40" s="12">
        <v>22</v>
      </c>
      <c r="AU40" s="9">
        <v>21</v>
      </c>
      <c r="AW40" s="7">
        <f>SUM(CALCULATION!X40:Y40)</f>
        <v>12</v>
      </c>
      <c r="AX40" s="12">
        <v>6</v>
      </c>
      <c r="AY40" s="9">
        <v>8</v>
      </c>
      <c r="BA40" s="7">
        <f>SUM(CALCULATION!I40:K40)</f>
        <v>126</v>
      </c>
      <c r="BB40" s="12">
        <v>15</v>
      </c>
      <c r="BC40" s="9">
        <v>24</v>
      </c>
      <c r="BE40" s="7">
        <f>SUM(CALCULATION!AA40:AC40)</f>
        <v>17</v>
      </c>
      <c r="BF40" s="12">
        <v>2</v>
      </c>
      <c r="BG40" s="9">
        <v>6</v>
      </c>
      <c r="BI40" s="7">
        <f>SUM(CALCULATION!M40:O40)</f>
        <v>53</v>
      </c>
      <c r="BJ40" s="12">
        <v>13</v>
      </c>
      <c r="BK40" s="9">
        <v>6</v>
      </c>
      <c r="BM40" s="7">
        <f>SUM(CALCULATION!AD40:AF40)</f>
        <v>13</v>
      </c>
      <c r="BN40" s="12">
        <v>6</v>
      </c>
      <c r="BO40" s="9">
        <v>6</v>
      </c>
      <c r="BQ40" s="7">
        <f>SUM(CALCULATION!Q40:R40)</f>
        <v>11</v>
      </c>
      <c r="BR40" s="13">
        <v>1</v>
      </c>
      <c r="BS40" s="10">
        <v>4</v>
      </c>
      <c r="BU40" s="7">
        <f>SUM(CALCULATION!T40:U40)</f>
        <v>5</v>
      </c>
      <c r="BV40" s="12">
        <v>4</v>
      </c>
      <c r="BW40" s="9">
        <v>4</v>
      </c>
      <c r="BY40" s="7">
        <f>SUM(CALCULATION!X40:Y40)</f>
        <v>12</v>
      </c>
      <c r="BZ40" s="53">
        <v>12</v>
      </c>
      <c r="CA40" s="9">
        <v>8</v>
      </c>
      <c r="CC40" s="10">
        <f>SUM(CALCULATION!BU40:BW40)</f>
        <v>13</v>
      </c>
      <c r="CD40" s="9">
        <v>6</v>
      </c>
      <c r="CE40" s="9">
        <v>3</v>
      </c>
      <c r="CF40" s="7">
        <f t="shared" si="1"/>
        <v>22</v>
      </c>
      <c r="CH40" s="31">
        <v>109</v>
      </c>
      <c r="CI40" s="9">
        <v>13</v>
      </c>
      <c r="CJ40" s="9">
        <v>12</v>
      </c>
      <c r="CL40" s="10">
        <f>SUM(CALCULATION!BU40:BW40)</f>
        <v>13</v>
      </c>
      <c r="CM40" s="9">
        <v>6</v>
      </c>
      <c r="CN40" s="9">
        <v>3</v>
      </c>
      <c r="CP40" s="31">
        <v>186</v>
      </c>
      <c r="CQ40" s="9">
        <v>24</v>
      </c>
      <c r="CR40" s="9">
        <v>30</v>
      </c>
      <c r="CT40" s="9">
        <f>SUM(CALCULATION!BY40:CA40)</f>
        <v>32</v>
      </c>
      <c r="CU40" s="9">
        <v>8</v>
      </c>
      <c r="CV40" s="9">
        <v>2</v>
      </c>
      <c r="CX40" s="31">
        <v>165</v>
      </c>
      <c r="CY40" s="9">
        <v>11</v>
      </c>
      <c r="CZ40" s="9">
        <v>24</v>
      </c>
      <c r="DB40" s="31">
        <v>25</v>
      </c>
      <c r="DC40" s="9">
        <v>1</v>
      </c>
      <c r="DD40" s="9">
        <v>3</v>
      </c>
      <c r="DF40" s="31">
        <v>72</v>
      </c>
      <c r="DG40" s="9">
        <v>15</v>
      </c>
      <c r="DH40" s="9">
        <v>18</v>
      </c>
      <c r="DJ40" s="31">
        <v>25</v>
      </c>
      <c r="DK40" s="52">
        <v>6</v>
      </c>
      <c r="DL40" s="52">
        <v>6</v>
      </c>
      <c r="DN40" s="31">
        <v>16</v>
      </c>
      <c r="DO40" s="10">
        <v>5</v>
      </c>
      <c r="DP40" s="10">
        <v>7</v>
      </c>
    </row>
    <row r="41" spans="1:120">
      <c r="A41" s="7">
        <f>SUM([1]Sheet1!D41:F41)</f>
        <v>67</v>
      </c>
      <c r="B41" s="9">
        <v>9</v>
      </c>
      <c r="C41" s="9">
        <v>8</v>
      </c>
      <c r="E41" s="7">
        <f>SUM([1]Sheet1!H41:J41)</f>
        <v>103</v>
      </c>
      <c r="F41" s="10">
        <v>17</v>
      </c>
      <c r="G41" s="9">
        <v>12</v>
      </c>
      <c r="I41" s="7">
        <f>SUM([1]Sheet1!L41:N41)</f>
        <v>95</v>
      </c>
      <c r="J41" s="10">
        <v>14</v>
      </c>
      <c r="K41" s="9">
        <v>11</v>
      </c>
      <c r="M41" s="7">
        <f>SUM([1]Sheet1!S41:U41)</f>
        <v>34</v>
      </c>
      <c r="N41" s="10">
        <v>8</v>
      </c>
      <c r="O41" s="9">
        <v>6</v>
      </c>
      <c r="Q41" s="7">
        <f>SUM([1]Sheet1!Z41:AB41)</f>
        <v>6</v>
      </c>
      <c r="R41" s="10">
        <v>1</v>
      </c>
      <c r="T41" s="10">
        <v>1</v>
      </c>
      <c r="U41" s="9">
        <v>4</v>
      </c>
      <c r="X41" s="10">
        <v>10</v>
      </c>
      <c r="Y41" s="9"/>
      <c r="AA41" s="7">
        <f>SUM([1]Sheet1!P41:Q41)</f>
        <v>4</v>
      </c>
      <c r="AB41" s="10">
        <v>5</v>
      </c>
      <c r="AC41" s="9">
        <v>6</v>
      </c>
      <c r="AD41" s="7">
        <f>SUM([1]Sheet1!W41:X41)</f>
        <v>7</v>
      </c>
      <c r="AE41" s="9">
        <v>5</v>
      </c>
      <c r="AF41" s="9"/>
      <c r="AK41" s="7">
        <f>SUM(CALCULATION!A41:C41)</f>
        <v>84</v>
      </c>
      <c r="AL41" s="7">
        <v>11</v>
      </c>
      <c r="AM41" s="9">
        <v>13</v>
      </c>
      <c r="AO41" s="7">
        <f>SUM(CALCULATION!T41:U41)</f>
        <v>5</v>
      </c>
      <c r="AP41" s="12">
        <v>4</v>
      </c>
      <c r="AQ41" s="9">
        <v>4</v>
      </c>
      <c r="AS41" s="7">
        <f>SUM(CALCULATION!E41:G41)</f>
        <v>132</v>
      </c>
      <c r="AT41" s="12">
        <v>22</v>
      </c>
      <c r="AU41" s="9">
        <v>23</v>
      </c>
      <c r="AW41" s="7">
        <f>SUM(CALCULATION!X41:Y41)</f>
        <v>10</v>
      </c>
      <c r="AX41" s="12">
        <v>6</v>
      </c>
      <c r="AY41" s="9">
        <v>8</v>
      </c>
      <c r="BA41" s="7">
        <f>SUM(CALCULATION!I41:K41)</f>
        <v>120</v>
      </c>
      <c r="BB41" s="12">
        <v>16</v>
      </c>
      <c r="BC41" s="9">
        <v>24</v>
      </c>
      <c r="BE41" s="7">
        <f>SUM(CALCULATION!AA41:AC41)</f>
        <v>15</v>
      </c>
      <c r="BF41" s="12">
        <v>1</v>
      </c>
      <c r="BG41" s="9">
        <v>8</v>
      </c>
      <c r="BI41" s="7">
        <f>SUM(CALCULATION!M41:O41)</f>
        <v>48</v>
      </c>
      <c r="BJ41" s="12">
        <v>13</v>
      </c>
      <c r="BK41" s="9">
        <v>6</v>
      </c>
      <c r="BM41" s="7">
        <f>SUM(CALCULATION!AD41:AF41)</f>
        <v>12</v>
      </c>
      <c r="BN41" s="12">
        <v>6</v>
      </c>
      <c r="BO41" s="9">
        <v>6</v>
      </c>
      <c r="BQ41" s="7">
        <f>SUM(CALCULATION!Q41:R41)</f>
        <v>7</v>
      </c>
      <c r="BR41" s="13">
        <v>1</v>
      </c>
      <c r="BS41" s="10">
        <v>2</v>
      </c>
      <c r="BU41" s="7">
        <f>SUM(CALCULATION!T41:U41)</f>
        <v>5</v>
      </c>
      <c r="BV41" s="12">
        <v>4</v>
      </c>
      <c r="BW41" s="9">
        <v>4</v>
      </c>
      <c r="BY41" s="7">
        <f>SUM(CALCULATION!X41:Y41)</f>
        <v>10</v>
      </c>
      <c r="BZ41" s="53">
        <v>12</v>
      </c>
      <c r="CA41" s="9">
        <v>8</v>
      </c>
      <c r="CC41" s="10">
        <f>SUM(CALCULATION!BU41:BW41)</f>
        <v>13</v>
      </c>
      <c r="CD41" s="9">
        <v>5</v>
      </c>
      <c r="CE41" s="9">
        <v>3</v>
      </c>
      <c r="CF41" s="7">
        <f t="shared" si="1"/>
        <v>21</v>
      </c>
      <c r="CH41" s="36">
        <v>108</v>
      </c>
      <c r="CI41" s="9">
        <v>14</v>
      </c>
      <c r="CJ41" s="9">
        <v>14</v>
      </c>
      <c r="CL41" s="10">
        <f>SUM(CALCULATION!BU41:BW41)</f>
        <v>13</v>
      </c>
      <c r="CM41" s="9">
        <v>5</v>
      </c>
      <c r="CN41" s="9">
        <v>3</v>
      </c>
      <c r="CP41" s="31">
        <v>177</v>
      </c>
      <c r="CQ41" s="9">
        <v>24</v>
      </c>
      <c r="CR41" s="9">
        <v>28</v>
      </c>
      <c r="CT41" s="9">
        <f>SUM(CALCULATION!BY41:CA41)</f>
        <v>30</v>
      </c>
      <c r="CU41" s="9">
        <v>10</v>
      </c>
      <c r="CV41" s="9">
        <v>2</v>
      </c>
      <c r="CX41" s="31">
        <v>160</v>
      </c>
      <c r="CY41" s="9">
        <v>12</v>
      </c>
      <c r="CZ41" s="9">
        <v>28</v>
      </c>
      <c r="DB41" s="31">
        <v>24</v>
      </c>
      <c r="DC41" s="9">
        <v>2</v>
      </c>
      <c r="DD41" s="9">
        <v>5</v>
      </c>
      <c r="DF41" s="31">
        <v>67</v>
      </c>
      <c r="DG41" s="9">
        <v>13</v>
      </c>
      <c r="DH41" s="9">
        <v>16</v>
      </c>
      <c r="DJ41" s="31">
        <v>24</v>
      </c>
      <c r="DK41" s="52">
        <v>5</v>
      </c>
      <c r="DL41" s="52">
        <v>6</v>
      </c>
      <c r="DN41" s="31">
        <v>10</v>
      </c>
      <c r="DO41" s="10">
        <v>4</v>
      </c>
      <c r="DP41" s="10">
        <v>8</v>
      </c>
    </row>
    <row r="42" spans="1:120">
      <c r="A42" s="7">
        <f>SUM([1]Sheet1!D42:F42)</f>
        <v>68</v>
      </c>
      <c r="B42" s="9">
        <v>9</v>
      </c>
      <c r="C42" s="9">
        <v>8</v>
      </c>
      <c r="E42" s="7">
        <f>SUM([1]Sheet1!H42:J42)</f>
        <v>107</v>
      </c>
      <c r="F42" s="10">
        <v>20</v>
      </c>
      <c r="G42" s="9">
        <v>13</v>
      </c>
      <c r="I42" s="7">
        <f>SUM([1]Sheet1!L42:N42)</f>
        <v>99</v>
      </c>
      <c r="J42" s="10">
        <v>15</v>
      </c>
      <c r="K42" s="9">
        <v>11</v>
      </c>
      <c r="M42" s="7">
        <f>SUM([1]Sheet1!S42:U42)</f>
        <v>39</v>
      </c>
      <c r="N42" s="10">
        <v>8</v>
      </c>
      <c r="O42" s="9">
        <v>6</v>
      </c>
      <c r="Q42" s="7">
        <f>SUM([1]Sheet1!Z42:AB42)</f>
        <v>10</v>
      </c>
      <c r="R42" s="10">
        <v>1</v>
      </c>
      <c r="T42" s="10">
        <v>1</v>
      </c>
      <c r="U42" s="9">
        <v>4</v>
      </c>
      <c r="X42" s="10">
        <v>12</v>
      </c>
      <c r="Y42" s="9"/>
      <c r="AA42" s="7">
        <f>SUM([1]Sheet1!P42:Q42)</f>
        <v>6</v>
      </c>
      <c r="AB42" s="10">
        <v>5</v>
      </c>
      <c r="AC42" s="9">
        <v>6</v>
      </c>
      <c r="AD42" s="7">
        <f>SUM([1]Sheet1!W42:X42)</f>
        <v>8</v>
      </c>
      <c r="AE42" s="9">
        <v>5</v>
      </c>
      <c r="AF42" s="9"/>
      <c r="AK42" s="7">
        <f>SUM(CALCULATION!A42:C42)</f>
        <v>85</v>
      </c>
      <c r="AL42" s="7">
        <v>11</v>
      </c>
      <c r="AM42" s="9">
        <v>13</v>
      </c>
      <c r="AO42" s="7">
        <f>SUM(CALCULATION!T42:U42)</f>
        <v>5</v>
      </c>
      <c r="AP42" s="12">
        <v>4</v>
      </c>
      <c r="AQ42" s="9">
        <v>4</v>
      </c>
      <c r="AS42" s="7">
        <f>SUM(CALCULATION!E42:G42)</f>
        <v>140</v>
      </c>
      <c r="AT42" s="12">
        <v>22</v>
      </c>
      <c r="AU42" s="9">
        <v>24</v>
      </c>
      <c r="AW42" s="7">
        <f>SUM(CALCULATION!X42:Y42)</f>
        <v>12</v>
      </c>
      <c r="AX42" s="12">
        <v>6</v>
      </c>
      <c r="AY42" s="9">
        <v>8</v>
      </c>
      <c r="BA42" s="7">
        <f>SUM(CALCULATION!I42:K42)</f>
        <v>125</v>
      </c>
      <c r="BB42" s="12">
        <v>16</v>
      </c>
      <c r="BC42" s="9">
        <v>26</v>
      </c>
      <c r="BE42" s="7">
        <f>SUM(CALCULATION!AA42:AC42)</f>
        <v>17</v>
      </c>
      <c r="BF42" s="12">
        <v>2</v>
      </c>
      <c r="BG42" s="9">
        <v>8</v>
      </c>
      <c r="BI42" s="7">
        <f>SUM(CALCULATION!M42:O42)</f>
        <v>53</v>
      </c>
      <c r="BJ42" s="12">
        <v>13</v>
      </c>
      <c r="BK42" s="9">
        <v>6</v>
      </c>
      <c r="BM42" s="7">
        <f>SUM(CALCULATION!AD42:AF42)</f>
        <v>13</v>
      </c>
      <c r="BN42" s="12">
        <v>6</v>
      </c>
      <c r="BO42" s="9">
        <v>6</v>
      </c>
      <c r="BQ42" s="7">
        <f>SUM(CALCULATION!Q42:R42)</f>
        <v>11</v>
      </c>
      <c r="BR42" s="13">
        <v>1</v>
      </c>
      <c r="BS42" s="10">
        <v>4</v>
      </c>
      <c r="BU42" s="7">
        <f>SUM(CALCULATION!T42:U42)</f>
        <v>5</v>
      </c>
      <c r="BV42" s="12">
        <v>4</v>
      </c>
      <c r="BW42" s="9">
        <v>4</v>
      </c>
      <c r="BY42" s="7">
        <f>SUM(CALCULATION!X42:Y42)</f>
        <v>12</v>
      </c>
      <c r="BZ42" s="53">
        <v>12</v>
      </c>
      <c r="CA42" s="9">
        <v>8</v>
      </c>
      <c r="CC42" s="10">
        <f>SUM(CALCULATION!BU42:BW42)</f>
        <v>13</v>
      </c>
      <c r="CD42" s="9">
        <v>6</v>
      </c>
      <c r="CE42" s="9">
        <v>3</v>
      </c>
      <c r="CF42" s="7">
        <f t="shared" si="1"/>
        <v>22</v>
      </c>
      <c r="CH42" s="37">
        <v>109</v>
      </c>
      <c r="CI42" s="9">
        <v>14</v>
      </c>
      <c r="CJ42" s="9">
        <v>15</v>
      </c>
      <c r="CL42" s="10">
        <f>SUM(CALCULATION!BU42:BW42)</f>
        <v>13</v>
      </c>
      <c r="CM42" s="9">
        <v>6</v>
      </c>
      <c r="CN42" s="9">
        <v>3</v>
      </c>
      <c r="CP42" s="31">
        <v>186</v>
      </c>
      <c r="CQ42" s="9">
        <v>26</v>
      </c>
      <c r="CR42" s="9">
        <v>29</v>
      </c>
      <c r="CT42" s="9">
        <f>SUM(CALCULATION!BY42:CA42)</f>
        <v>32</v>
      </c>
      <c r="CU42" s="9">
        <v>10</v>
      </c>
      <c r="CV42" s="9">
        <v>2</v>
      </c>
      <c r="CX42" s="31">
        <v>167</v>
      </c>
      <c r="CY42" s="9">
        <v>13</v>
      </c>
      <c r="CZ42" s="9">
        <v>26</v>
      </c>
      <c r="DB42" s="31">
        <v>27</v>
      </c>
      <c r="DC42" s="9">
        <v>2</v>
      </c>
      <c r="DD42" s="9">
        <v>4</v>
      </c>
      <c r="DF42" s="31">
        <v>72</v>
      </c>
      <c r="DG42" s="9">
        <v>16</v>
      </c>
      <c r="DH42" s="9">
        <v>18</v>
      </c>
      <c r="DJ42" s="31">
        <v>25</v>
      </c>
      <c r="DK42" s="52">
        <v>6</v>
      </c>
      <c r="DL42" s="52">
        <v>5</v>
      </c>
      <c r="DN42" s="31">
        <v>16</v>
      </c>
      <c r="DO42" s="10">
        <v>5</v>
      </c>
      <c r="DP42" s="10">
        <v>8</v>
      </c>
    </row>
    <row r="43" spans="1:120">
      <c r="A43" s="7">
        <f>SUM([1]Sheet1!D43:F43)</f>
        <v>70</v>
      </c>
      <c r="B43" s="9">
        <v>9</v>
      </c>
      <c r="C43" s="9">
        <v>8</v>
      </c>
      <c r="E43" s="7">
        <f>SUM([1]Sheet1!H43:J43)</f>
        <v>111</v>
      </c>
      <c r="F43" s="10">
        <v>18</v>
      </c>
      <c r="G43" s="9">
        <v>13</v>
      </c>
      <c r="I43" s="7">
        <f>SUM([1]Sheet1!L43:N43)</f>
        <v>101</v>
      </c>
      <c r="J43" s="10">
        <v>16</v>
      </c>
      <c r="K43" s="9">
        <v>11</v>
      </c>
      <c r="M43" s="7">
        <f>SUM([1]Sheet1!S43:U43)</f>
        <v>38</v>
      </c>
      <c r="N43" s="10">
        <v>7</v>
      </c>
      <c r="O43" s="9">
        <v>6</v>
      </c>
      <c r="Q43" s="7">
        <f>SUM([1]Sheet1!Z43:AB43)</f>
        <v>10</v>
      </c>
      <c r="R43" s="10">
        <v>1</v>
      </c>
      <c r="T43" s="10">
        <v>1</v>
      </c>
      <c r="U43" s="9">
        <v>4</v>
      </c>
      <c r="X43" s="10">
        <v>12</v>
      </c>
      <c r="Y43" s="9"/>
      <c r="AA43" s="7">
        <f>SUM([1]Sheet1!P43:Q43)</f>
        <v>6</v>
      </c>
      <c r="AB43" s="10">
        <v>4</v>
      </c>
      <c r="AC43" s="9">
        <v>6</v>
      </c>
      <c r="AD43" s="7">
        <f>SUM([1]Sheet1!W43:X43)</f>
        <v>8</v>
      </c>
      <c r="AE43" s="9">
        <v>5</v>
      </c>
      <c r="AF43" s="9"/>
      <c r="AK43" s="7">
        <f>SUM(CALCULATION!A43:C43)</f>
        <v>87</v>
      </c>
      <c r="AL43" s="7">
        <v>10</v>
      </c>
      <c r="AM43" s="9">
        <v>12</v>
      </c>
      <c r="AO43" s="7">
        <f>SUM(CALCULATION!T43:U43)</f>
        <v>5</v>
      </c>
      <c r="AP43" s="12">
        <v>4</v>
      </c>
      <c r="AQ43" s="9">
        <v>2</v>
      </c>
      <c r="AS43" s="7">
        <f>SUM(CALCULATION!E43:G43)</f>
        <v>142</v>
      </c>
      <c r="AT43" s="12">
        <v>21</v>
      </c>
      <c r="AU43" s="9">
        <v>21</v>
      </c>
      <c r="AW43" s="7">
        <f>SUM(CALCULATION!X43:Y43)</f>
        <v>12</v>
      </c>
      <c r="AX43" s="12">
        <v>6</v>
      </c>
      <c r="AY43" s="9">
        <v>8</v>
      </c>
      <c r="BA43" s="7">
        <f>SUM(CALCULATION!I43:K43)</f>
        <v>128</v>
      </c>
      <c r="BB43" s="12">
        <v>15</v>
      </c>
      <c r="BC43" s="9">
        <v>24</v>
      </c>
      <c r="BE43" s="7">
        <f>SUM(CALCULATION!AA43:AC43)</f>
        <v>16</v>
      </c>
      <c r="BF43" s="12">
        <v>2</v>
      </c>
      <c r="BG43" s="9">
        <v>6</v>
      </c>
      <c r="BI43" s="7">
        <f>SUM(CALCULATION!M43:O43)</f>
        <v>51</v>
      </c>
      <c r="BJ43" s="12">
        <v>13</v>
      </c>
      <c r="BK43" s="9">
        <v>6</v>
      </c>
      <c r="BM43" s="7">
        <f>SUM(CALCULATION!AD43:AF43)</f>
        <v>13</v>
      </c>
      <c r="BN43" s="12">
        <v>5</v>
      </c>
      <c r="BO43" s="9">
        <v>6</v>
      </c>
      <c r="BQ43" s="7">
        <f>SUM(CALCULATION!Q43:R43)</f>
        <v>11</v>
      </c>
      <c r="BR43" s="13">
        <v>1</v>
      </c>
      <c r="BS43" s="10">
        <v>3</v>
      </c>
      <c r="BU43" s="7">
        <f>SUM(CALCULATION!T43:U43)</f>
        <v>5</v>
      </c>
      <c r="BV43" s="12">
        <v>4</v>
      </c>
      <c r="BW43" s="9">
        <v>2</v>
      </c>
      <c r="BY43" s="7">
        <f>SUM(CALCULATION!X43:Y43)</f>
        <v>12</v>
      </c>
      <c r="BZ43" s="53">
        <v>12</v>
      </c>
      <c r="CA43" s="9">
        <v>8</v>
      </c>
      <c r="CC43" s="10">
        <f>SUM(CALCULATION!BU43:BW43)</f>
        <v>11</v>
      </c>
      <c r="CD43" s="9">
        <v>6</v>
      </c>
      <c r="CE43" s="9">
        <v>3</v>
      </c>
      <c r="CF43" s="7">
        <f t="shared" si="1"/>
        <v>20</v>
      </c>
      <c r="CH43" s="36">
        <f>SUM(CALCULATION!AK45:AM45)</f>
        <v>107</v>
      </c>
      <c r="CI43" s="9">
        <v>14</v>
      </c>
      <c r="CJ43" s="9">
        <v>15</v>
      </c>
      <c r="CL43" s="10">
        <f>SUM(CALCULATION!BU43:BW43)</f>
        <v>11</v>
      </c>
      <c r="CM43" s="9">
        <v>6</v>
      </c>
      <c r="CN43" s="9">
        <v>3</v>
      </c>
      <c r="CP43" s="36">
        <f>SUM(CALCULATION!AS43:AU43)</f>
        <v>184</v>
      </c>
      <c r="CQ43" s="9">
        <v>24</v>
      </c>
      <c r="CR43" s="9">
        <v>31</v>
      </c>
      <c r="CT43" s="9">
        <f>SUM(CALCULATION!BY43:CA43)</f>
        <v>32</v>
      </c>
      <c r="CU43" s="9">
        <v>6</v>
      </c>
      <c r="CV43" s="9">
        <v>2</v>
      </c>
      <c r="CX43" s="36">
        <f>SUM(CALCULATION!BA43:BC43)</f>
        <v>167</v>
      </c>
      <c r="CY43" s="9">
        <v>12</v>
      </c>
      <c r="CZ43" s="9">
        <v>28</v>
      </c>
      <c r="DB43" s="36">
        <f>SUM(CALCULATION!BE43:BG43)</f>
        <v>24</v>
      </c>
      <c r="DC43" s="9">
        <v>2</v>
      </c>
      <c r="DD43" s="9">
        <v>5</v>
      </c>
      <c r="DF43" s="36">
        <f>SUM(CALCULATION!BI43:BK43)</f>
        <v>70</v>
      </c>
      <c r="DG43" s="9">
        <v>14</v>
      </c>
      <c r="DH43" s="9">
        <v>18</v>
      </c>
      <c r="DJ43" s="36">
        <f>SUM(CALCULATION!BM43:BO43)</f>
        <v>24</v>
      </c>
      <c r="DK43" s="52">
        <v>6</v>
      </c>
      <c r="DL43" s="52">
        <v>6</v>
      </c>
      <c r="DN43" s="36">
        <f>SUM(CALCULATION!BQ43:BS43)</f>
        <v>15</v>
      </c>
      <c r="DO43" s="10">
        <v>4</v>
      </c>
      <c r="DP43" s="10">
        <v>8</v>
      </c>
    </row>
    <row r="44" spans="1:120">
      <c r="A44" s="7">
        <f>SUM([1]Sheet1!D44:F44)</f>
        <v>42</v>
      </c>
      <c r="B44" s="9">
        <v>9</v>
      </c>
      <c r="C44" s="9">
        <v>8</v>
      </c>
      <c r="E44" s="7">
        <f>SUM([1]Sheet1!H44:J44)</f>
        <v>74</v>
      </c>
      <c r="F44" s="10">
        <v>18</v>
      </c>
      <c r="G44" s="9">
        <v>13</v>
      </c>
      <c r="I44" s="7">
        <f>SUM([1]Sheet1!L44:N44)</f>
        <v>65</v>
      </c>
      <c r="J44" s="10">
        <v>16</v>
      </c>
      <c r="K44" s="9">
        <v>11</v>
      </c>
      <c r="M44" s="7">
        <f>SUM([1]Sheet1!S44:U44)</f>
        <v>26</v>
      </c>
      <c r="N44" s="10">
        <v>8</v>
      </c>
      <c r="O44" s="9">
        <v>6</v>
      </c>
      <c r="Q44" s="7">
        <f>SUM([1]Sheet1!Z44:AB44)</f>
        <v>3</v>
      </c>
      <c r="R44" s="10">
        <v>1</v>
      </c>
      <c r="T44" s="10">
        <v>1</v>
      </c>
      <c r="U44" s="9">
        <v>4</v>
      </c>
      <c r="X44" s="10">
        <v>12</v>
      </c>
      <c r="Y44" s="9"/>
      <c r="AA44" s="7">
        <f>SUM([1]Sheet1!P44:Q44)</f>
        <v>3</v>
      </c>
      <c r="AB44" s="10">
        <v>5</v>
      </c>
      <c r="AC44" s="9">
        <v>6</v>
      </c>
      <c r="AD44" s="7">
        <f>SUM([1]Sheet1!W44:X44)</f>
        <v>4</v>
      </c>
      <c r="AE44" s="9">
        <v>5</v>
      </c>
      <c r="AF44" s="9"/>
      <c r="AK44" s="7">
        <f>SUM(CALCULATION!A44:C44)</f>
        <v>59</v>
      </c>
      <c r="AL44" s="7">
        <v>10</v>
      </c>
      <c r="AM44" s="9">
        <v>12</v>
      </c>
      <c r="AO44" s="7">
        <f>SUM(CALCULATION!T44:U44)</f>
        <v>5</v>
      </c>
      <c r="AP44" s="12">
        <v>4</v>
      </c>
      <c r="AQ44" s="9">
        <v>4</v>
      </c>
      <c r="AS44" s="7">
        <f>SUM(CALCULATION!E44:G44)</f>
        <v>105</v>
      </c>
      <c r="AT44" s="12">
        <v>21</v>
      </c>
      <c r="AU44" s="9">
        <v>21</v>
      </c>
      <c r="AW44" s="7">
        <f>SUM(CALCULATION!X44:Y44)</f>
        <v>12</v>
      </c>
      <c r="AX44" s="12">
        <v>6</v>
      </c>
      <c r="AY44" s="9">
        <v>8</v>
      </c>
      <c r="BA44" s="7">
        <f>SUM(CALCULATION!I44:K44)</f>
        <v>92</v>
      </c>
      <c r="BB44" s="12">
        <v>14</v>
      </c>
      <c r="BC44" s="9">
        <v>24</v>
      </c>
      <c r="BE44" s="7">
        <f>SUM(CALCULATION!AA44:AC44)</f>
        <v>14</v>
      </c>
      <c r="BF44" s="12">
        <v>2</v>
      </c>
      <c r="BG44" s="9">
        <v>7</v>
      </c>
      <c r="BI44" s="7">
        <f>SUM(CALCULATION!M44:O44)</f>
        <v>40</v>
      </c>
      <c r="BJ44" s="12">
        <v>12</v>
      </c>
      <c r="BK44" s="9">
        <v>6</v>
      </c>
      <c r="BM44" s="7">
        <f>SUM(CALCULATION!AD44:AF44)</f>
        <v>9</v>
      </c>
      <c r="BN44" s="12">
        <v>4</v>
      </c>
      <c r="BO44" s="9">
        <v>6</v>
      </c>
      <c r="BQ44" s="7">
        <f>SUM(CALCULATION!Q44:R44)</f>
        <v>4</v>
      </c>
      <c r="BR44" s="13">
        <v>1</v>
      </c>
      <c r="BS44" s="10">
        <v>3</v>
      </c>
      <c r="BU44" s="7">
        <f>SUM(CALCULATION!T44:U44)</f>
        <v>5</v>
      </c>
      <c r="BV44" s="12">
        <v>4</v>
      </c>
      <c r="BW44" s="9">
        <v>4</v>
      </c>
      <c r="BY44" s="7">
        <f>SUM(CALCULATION!X44:Y44)</f>
        <v>12</v>
      </c>
      <c r="BZ44" s="53">
        <v>12</v>
      </c>
      <c r="CA44" s="9">
        <v>8</v>
      </c>
      <c r="CC44" s="10">
        <f>SUM(CALCULATION!BU44:BW44)</f>
        <v>13</v>
      </c>
      <c r="CD44" s="9">
        <v>6</v>
      </c>
      <c r="CE44" s="9">
        <v>3</v>
      </c>
      <c r="CF44" s="7">
        <f t="shared" si="1"/>
        <v>22</v>
      </c>
      <c r="CH44" s="36">
        <f>SUM(CALCULATION!AK46:AM46)</f>
        <v>99</v>
      </c>
      <c r="CI44" s="9">
        <v>14</v>
      </c>
      <c r="CJ44" s="9">
        <v>15</v>
      </c>
      <c r="CL44" s="10">
        <f>SUM(CALCULATION!BU44:BW44)</f>
        <v>13</v>
      </c>
      <c r="CM44" s="9">
        <v>6</v>
      </c>
      <c r="CN44" s="9">
        <v>3</v>
      </c>
      <c r="CP44" s="39">
        <f>SUM(CALCULATION!AS44:AU44)</f>
        <v>147</v>
      </c>
      <c r="CQ44" s="9">
        <v>26</v>
      </c>
      <c r="CR44" s="9">
        <v>31</v>
      </c>
      <c r="CT44" s="9">
        <f>SUM(CALCULATION!BY44:CA44)</f>
        <v>32</v>
      </c>
      <c r="CU44" s="9">
        <v>10</v>
      </c>
      <c r="CV44" s="9">
        <v>2</v>
      </c>
      <c r="CX44" s="37">
        <f>SUM(CALCULATION!BA44:BC44)</f>
        <v>130</v>
      </c>
      <c r="CY44" s="9">
        <v>12</v>
      </c>
      <c r="CZ44" s="9">
        <v>27</v>
      </c>
      <c r="DB44" s="36">
        <f>SUM(CALCULATION!BE44:BG44)</f>
        <v>23</v>
      </c>
      <c r="DC44" s="9">
        <v>2</v>
      </c>
      <c r="DD44" s="9">
        <v>4</v>
      </c>
      <c r="DF44" s="36">
        <f>SUM(CALCULATION!BI44:BK44)</f>
        <v>58</v>
      </c>
      <c r="DG44" s="9">
        <v>16</v>
      </c>
      <c r="DH44" s="9">
        <v>18</v>
      </c>
      <c r="DJ44" s="37">
        <f>SUM(CALCULATION!BM44:BO44)</f>
        <v>19</v>
      </c>
      <c r="DK44" s="52">
        <v>6</v>
      </c>
      <c r="DL44" s="52">
        <v>6</v>
      </c>
      <c r="DN44" s="37">
        <f>SUM(CALCULATION!BQ44:BS44)</f>
        <v>8</v>
      </c>
      <c r="DO44" s="10">
        <v>5</v>
      </c>
      <c r="DP44" s="10">
        <v>8</v>
      </c>
    </row>
    <row r="45" spans="1:120">
      <c r="A45" s="7">
        <f>SUM([1]Sheet1!D45:F45)</f>
        <v>67</v>
      </c>
      <c r="B45" s="9">
        <v>9</v>
      </c>
      <c r="C45" s="9">
        <v>8</v>
      </c>
      <c r="E45" s="7">
        <f>SUM([1]Sheet1!H45:J45)</f>
        <v>108</v>
      </c>
      <c r="F45" s="10">
        <v>19</v>
      </c>
      <c r="G45" s="9">
        <v>12</v>
      </c>
      <c r="I45" s="7">
        <f>SUM([1]Sheet1!L45:N45)</f>
        <v>99</v>
      </c>
      <c r="J45" s="10">
        <v>16</v>
      </c>
      <c r="K45" s="9">
        <v>9</v>
      </c>
      <c r="M45" s="7">
        <f>SUM([1]Sheet1!S45:U45)</f>
        <v>35</v>
      </c>
      <c r="N45" s="10">
        <v>8</v>
      </c>
      <c r="O45" s="9">
        <v>6</v>
      </c>
      <c r="Q45" s="7">
        <f>SUM([1]Sheet1!Z45:AB45)</f>
        <v>9</v>
      </c>
      <c r="R45" s="10">
        <v>1</v>
      </c>
      <c r="T45" s="10">
        <v>1</v>
      </c>
      <c r="U45" s="9">
        <v>4</v>
      </c>
      <c r="X45" s="10">
        <v>10</v>
      </c>
      <c r="Y45" s="9"/>
      <c r="AA45" s="7">
        <f>SUM([1]Sheet1!P45:Q45)</f>
        <v>6</v>
      </c>
      <c r="AB45" s="10">
        <v>4</v>
      </c>
      <c r="AC45" s="9">
        <v>7</v>
      </c>
      <c r="AD45" s="7">
        <f>SUM([1]Sheet1!W45:X45)</f>
        <v>8</v>
      </c>
      <c r="AE45" s="9">
        <v>5</v>
      </c>
      <c r="AF45" s="9"/>
      <c r="AK45" s="7">
        <f>SUM(CALCULATION!A45:C45)</f>
        <v>84</v>
      </c>
      <c r="AL45" s="7">
        <v>11</v>
      </c>
      <c r="AM45" s="9">
        <v>12</v>
      </c>
      <c r="AO45" s="7">
        <f>SUM(CALCULATION!T45:U45)</f>
        <v>5</v>
      </c>
      <c r="AP45" s="12">
        <v>3</v>
      </c>
      <c r="AQ45" s="9">
        <v>4</v>
      </c>
      <c r="AS45" s="7">
        <f>SUM(CALCULATION!E45:G45)</f>
        <v>139</v>
      </c>
      <c r="AT45" s="12">
        <v>21</v>
      </c>
      <c r="AU45" s="9">
        <v>21</v>
      </c>
      <c r="AW45" s="7">
        <f>SUM(CALCULATION!X45:Y45)</f>
        <v>10</v>
      </c>
      <c r="AX45" s="12">
        <v>6</v>
      </c>
      <c r="AY45" s="9">
        <v>8</v>
      </c>
      <c r="BA45" s="7">
        <f>SUM(CALCULATION!I45:K45)</f>
        <v>124</v>
      </c>
      <c r="BB45" s="12">
        <v>14</v>
      </c>
      <c r="BC45" s="9">
        <v>24</v>
      </c>
      <c r="BE45" s="7">
        <f>SUM(CALCULATION!AA45:AC45)</f>
        <v>17</v>
      </c>
      <c r="BF45" s="12">
        <v>2</v>
      </c>
      <c r="BG45" s="9">
        <v>7</v>
      </c>
      <c r="BI45" s="7">
        <f>SUM(CALCULATION!M45:O45)</f>
        <v>49</v>
      </c>
      <c r="BJ45" s="12">
        <v>13</v>
      </c>
      <c r="BK45" s="9">
        <v>6</v>
      </c>
      <c r="BM45" s="7">
        <f>SUM(CALCULATION!AD45:AF45)</f>
        <v>13</v>
      </c>
      <c r="BN45" s="12">
        <v>6</v>
      </c>
      <c r="BO45" s="9">
        <v>6</v>
      </c>
      <c r="BQ45" s="7">
        <f>SUM(CALCULATION!Q45:R45)</f>
        <v>10</v>
      </c>
      <c r="BR45" s="13">
        <v>1</v>
      </c>
      <c r="BS45" s="10">
        <v>4</v>
      </c>
      <c r="BU45" s="7">
        <f>SUM(CALCULATION!T45:U45)</f>
        <v>5</v>
      </c>
      <c r="BV45" s="12">
        <v>3</v>
      </c>
      <c r="BW45" s="9">
        <v>4</v>
      </c>
      <c r="BY45" s="7">
        <f>SUM(CALCULATION!X45:Y45)</f>
        <v>10</v>
      </c>
      <c r="BZ45" s="53">
        <v>12</v>
      </c>
      <c r="CA45" s="9">
        <v>8</v>
      </c>
      <c r="CC45" s="10">
        <f>SUM(CALCULATION!BU45:BW45)</f>
        <v>12</v>
      </c>
      <c r="CD45" s="9">
        <v>4</v>
      </c>
      <c r="CE45" s="9">
        <v>3</v>
      </c>
      <c r="CF45" s="7">
        <f t="shared" si="1"/>
        <v>19</v>
      </c>
      <c r="CH45" s="36">
        <f>SUM(CALCULATION!AK47:AM47)</f>
        <v>107</v>
      </c>
      <c r="CI45" s="9">
        <v>12</v>
      </c>
      <c r="CJ45" s="9">
        <v>11</v>
      </c>
      <c r="CL45" s="10">
        <f>SUM(CALCULATION!BU45:BW45)</f>
        <v>12</v>
      </c>
      <c r="CM45" s="9">
        <v>4</v>
      </c>
      <c r="CN45" s="9">
        <v>3</v>
      </c>
      <c r="CP45" s="36">
        <f>SUM(CALCULATION!AS45:AU45)</f>
        <v>181</v>
      </c>
      <c r="CQ45" s="9">
        <v>22</v>
      </c>
      <c r="CR45" s="9">
        <v>26</v>
      </c>
      <c r="CT45" s="9">
        <f>SUM(CALCULATION!BY45:CA45)</f>
        <v>30</v>
      </c>
      <c r="CU45" s="9">
        <v>8</v>
      </c>
      <c r="CV45" s="9">
        <v>0</v>
      </c>
      <c r="CX45" s="36">
        <f>SUM(CALCULATION!BA45:BC45)</f>
        <v>162</v>
      </c>
      <c r="CY45" s="9">
        <v>11</v>
      </c>
      <c r="CZ45" s="9">
        <v>24</v>
      </c>
      <c r="DB45" s="36">
        <f>SUM(CALCULATION!BE45:BG45)</f>
        <v>26</v>
      </c>
      <c r="DC45" s="9">
        <v>2</v>
      </c>
      <c r="DD45" s="9">
        <v>4</v>
      </c>
      <c r="DF45" s="36">
        <f>SUM(CALCULATION!BI45:BK45)</f>
        <v>68</v>
      </c>
      <c r="DG45" s="9">
        <v>12</v>
      </c>
      <c r="DH45" s="9">
        <v>17</v>
      </c>
      <c r="DJ45" s="36">
        <f>SUM(CALCULATION!BM45:BO45)</f>
        <v>25</v>
      </c>
      <c r="DK45" s="52">
        <v>6</v>
      </c>
      <c r="DL45" s="52">
        <v>6</v>
      </c>
      <c r="DN45" s="36">
        <f>SUM(CALCULATION!BQ45:BS45)</f>
        <v>15</v>
      </c>
      <c r="DO45" s="10">
        <v>5</v>
      </c>
      <c r="DP45" s="10">
        <v>7</v>
      </c>
    </row>
    <row r="46" spans="1:120">
      <c r="A46" s="7">
        <f>SUM([1]Sheet1!D46:F46)</f>
        <v>62</v>
      </c>
      <c r="B46" s="9">
        <v>8</v>
      </c>
      <c r="C46" s="9">
        <v>8</v>
      </c>
      <c r="E46" s="7">
        <f>SUM([1]Sheet1!H46:J46)</f>
        <v>100</v>
      </c>
      <c r="F46" s="10">
        <v>16</v>
      </c>
      <c r="G46" s="9">
        <v>12</v>
      </c>
      <c r="I46" s="7">
        <f>SUM([1]Sheet1!L46:N46)</f>
        <v>95</v>
      </c>
      <c r="J46" s="10">
        <v>14</v>
      </c>
      <c r="K46" s="9">
        <v>10</v>
      </c>
      <c r="M46" s="7">
        <f>SUM([1]Sheet1!S46:U46)</f>
        <v>35</v>
      </c>
      <c r="N46" s="10">
        <v>7</v>
      </c>
      <c r="O46" s="9">
        <v>6</v>
      </c>
      <c r="Q46" s="7">
        <f>SUM([1]Sheet1!Z46:AB46)</f>
        <v>9</v>
      </c>
      <c r="R46" s="10">
        <v>0</v>
      </c>
      <c r="T46" s="10">
        <v>5</v>
      </c>
      <c r="U46" s="9"/>
      <c r="X46" s="10">
        <v>8</v>
      </c>
      <c r="Y46" s="9"/>
      <c r="AA46" s="7">
        <f>SUM([1]Sheet1!P46:Q46)</f>
        <v>9</v>
      </c>
      <c r="AB46" s="10">
        <v>1</v>
      </c>
      <c r="AC46" s="9">
        <v>4</v>
      </c>
      <c r="AD46" s="7">
        <f>SUM([1]Sheet1!W46:X46)</f>
        <v>8</v>
      </c>
      <c r="AE46" s="9">
        <v>5</v>
      </c>
      <c r="AF46" s="9">
        <v>7</v>
      </c>
      <c r="AK46" s="7">
        <f>SUM(CALCULATION!A46:C46)</f>
        <v>78</v>
      </c>
      <c r="AL46" s="7">
        <v>10</v>
      </c>
      <c r="AM46" s="9">
        <v>11</v>
      </c>
      <c r="AO46" s="7">
        <f>SUM(CALCULATION!T46:U46)</f>
        <v>5</v>
      </c>
      <c r="AP46" s="12">
        <v>5</v>
      </c>
      <c r="AQ46" s="9">
        <v>3</v>
      </c>
      <c r="AS46" s="7">
        <f>SUM(CALCULATION!E46:G46)</f>
        <v>128</v>
      </c>
      <c r="AT46" s="12">
        <v>21</v>
      </c>
      <c r="AU46" s="9">
        <v>21</v>
      </c>
      <c r="AW46" s="7">
        <f>SUM(CALCULATION!X46:Y46)</f>
        <v>8</v>
      </c>
      <c r="AX46" s="12">
        <v>5</v>
      </c>
      <c r="AY46" s="9">
        <v>10</v>
      </c>
      <c r="BA46" s="7">
        <f>SUM(CALCULATION!I46:K46)</f>
        <v>119</v>
      </c>
      <c r="BB46" s="12">
        <v>14</v>
      </c>
      <c r="BC46" s="9">
        <v>25</v>
      </c>
      <c r="BE46" s="7">
        <f>SUM(CALCULATION!AA46:AC46)</f>
        <v>14</v>
      </c>
      <c r="BF46" s="12">
        <v>4</v>
      </c>
      <c r="BG46" s="9">
        <v>5</v>
      </c>
      <c r="BI46" s="7">
        <f>SUM(CALCULATION!M46:O46)</f>
        <v>48</v>
      </c>
      <c r="BJ46" s="12">
        <v>12</v>
      </c>
      <c r="BK46" s="9">
        <v>6</v>
      </c>
      <c r="BM46" s="7">
        <f>SUM(CALCULATION!AD46:AF46)</f>
        <v>20</v>
      </c>
      <c r="BN46" s="12">
        <v>5</v>
      </c>
      <c r="BO46" s="9">
        <v>7</v>
      </c>
      <c r="BQ46" s="7">
        <f>SUM(CALCULATION!Q46:R46)</f>
        <v>9</v>
      </c>
      <c r="BR46" s="13">
        <v>1</v>
      </c>
      <c r="BS46" s="10">
        <v>2</v>
      </c>
      <c r="BU46" s="7">
        <f>SUM(CALCULATION!T46:U46)</f>
        <v>5</v>
      </c>
      <c r="BV46" s="12">
        <v>5</v>
      </c>
      <c r="BW46" s="9">
        <v>3</v>
      </c>
      <c r="BY46" s="7">
        <f>SUM(CALCULATION!X46:Y46)</f>
        <v>8</v>
      </c>
      <c r="BZ46" s="53">
        <v>10</v>
      </c>
      <c r="CA46" s="9">
        <v>10</v>
      </c>
      <c r="CC46" s="10">
        <f>SUM(CALCULATION!BU46:BW46)</f>
        <v>13</v>
      </c>
      <c r="CD46" s="9">
        <v>4</v>
      </c>
      <c r="CE46" s="9">
        <v>2</v>
      </c>
      <c r="CF46" s="7">
        <f t="shared" si="1"/>
        <v>19</v>
      </c>
      <c r="CH46" s="36">
        <f>SUM(CALCULATION!AK48:AM48)</f>
        <v>105</v>
      </c>
      <c r="CI46" s="9">
        <v>14</v>
      </c>
      <c r="CJ46" s="9">
        <v>14</v>
      </c>
      <c r="CL46" s="10">
        <f>SUM(CALCULATION!BU46:BW46)</f>
        <v>13</v>
      </c>
      <c r="CM46" s="9">
        <v>4</v>
      </c>
      <c r="CN46" s="9">
        <v>2</v>
      </c>
      <c r="CP46" s="36">
        <f>SUM(CALCULATION!AS46:AU46)</f>
        <v>170</v>
      </c>
      <c r="CQ46" s="9">
        <v>25</v>
      </c>
      <c r="CR46" s="9">
        <v>27</v>
      </c>
      <c r="CT46" s="9">
        <f>SUM(CALCULATION!BY46:CA46)</f>
        <v>28</v>
      </c>
      <c r="CU46" s="9">
        <v>8</v>
      </c>
      <c r="CV46" s="9">
        <v>8</v>
      </c>
      <c r="CX46" s="36">
        <f>SUM(CALCULATION!BA46:BC46)</f>
        <v>158</v>
      </c>
      <c r="CY46" s="9">
        <v>13</v>
      </c>
      <c r="CZ46" s="9">
        <v>25</v>
      </c>
      <c r="DB46" s="36">
        <f>SUM(CALCULATION!BE46:BG46)</f>
        <v>23</v>
      </c>
      <c r="DC46" s="9">
        <v>4</v>
      </c>
      <c r="DD46" s="9">
        <v>3</v>
      </c>
      <c r="DF46" s="36">
        <f>SUM(CALCULATION!BI46:BK46)</f>
        <v>66</v>
      </c>
      <c r="DG46" s="9">
        <v>15</v>
      </c>
      <c r="DH46" s="9">
        <v>14</v>
      </c>
      <c r="DJ46" s="36">
        <f>SUM(CALCULATION!BM46:BO46)</f>
        <v>32</v>
      </c>
      <c r="DK46" s="52">
        <v>3</v>
      </c>
      <c r="DL46" s="52">
        <v>4</v>
      </c>
      <c r="DN46" s="37">
        <f>SUM(CALCULATION!BQ46:BS46)</f>
        <v>12</v>
      </c>
      <c r="DO46" s="10">
        <v>4</v>
      </c>
      <c r="DP46" s="10">
        <v>8</v>
      </c>
    </row>
    <row r="47" spans="1:120">
      <c r="A47" s="7">
        <f>SUM([1]Sheet1!D47:F47)</f>
        <v>68</v>
      </c>
      <c r="B47" s="9">
        <v>9</v>
      </c>
      <c r="C47" s="9">
        <v>7</v>
      </c>
      <c r="E47" s="7">
        <f>SUM([1]Sheet1!H47:J47)</f>
        <v>108</v>
      </c>
      <c r="F47" s="10">
        <v>16</v>
      </c>
      <c r="G47" s="9">
        <v>11</v>
      </c>
      <c r="I47" s="7">
        <f>SUM([1]Sheet1!L47:N47)</f>
        <v>100</v>
      </c>
      <c r="J47" s="10">
        <v>16</v>
      </c>
      <c r="K47" s="9">
        <v>10</v>
      </c>
      <c r="M47" s="7">
        <f>SUM([1]Sheet1!S47:U47)</f>
        <v>39</v>
      </c>
      <c r="N47" s="10">
        <v>7</v>
      </c>
      <c r="O47" s="9">
        <v>6</v>
      </c>
      <c r="Q47" s="7">
        <f>SUM([1]Sheet1!Z47:AB47)</f>
        <v>10</v>
      </c>
      <c r="R47" s="10">
        <v>1</v>
      </c>
      <c r="T47" s="10">
        <v>6</v>
      </c>
      <c r="U47" s="9"/>
      <c r="X47" s="10">
        <v>10</v>
      </c>
      <c r="Y47" s="9"/>
      <c r="AA47" s="7">
        <f>SUM([1]Sheet1!P47:Q47)</f>
        <v>9</v>
      </c>
      <c r="AB47" s="10"/>
      <c r="AC47" s="9">
        <v>4</v>
      </c>
      <c r="AD47" s="7">
        <f>SUM([1]Sheet1!W47:X47)</f>
        <v>8</v>
      </c>
      <c r="AE47" s="9">
        <v>4</v>
      </c>
      <c r="AF47" s="9">
        <v>7</v>
      </c>
      <c r="AK47" s="7">
        <f>SUM(CALCULATION!A47:C47)</f>
        <v>84</v>
      </c>
      <c r="AL47" s="7">
        <v>11</v>
      </c>
      <c r="AM47" s="9">
        <v>12</v>
      </c>
      <c r="AO47" s="7">
        <f>SUM(CALCULATION!T47:U47)</f>
        <v>6</v>
      </c>
      <c r="AP47" s="12">
        <v>6</v>
      </c>
      <c r="AQ47" s="9">
        <v>4</v>
      </c>
      <c r="AS47" s="7">
        <f>SUM(CALCULATION!E47:G47)</f>
        <v>135</v>
      </c>
      <c r="AT47" s="12">
        <v>22</v>
      </c>
      <c r="AU47" s="9">
        <v>23</v>
      </c>
      <c r="AW47" s="7">
        <f>SUM(CALCULATION!X47:Y47)</f>
        <v>10</v>
      </c>
      <c r="AX47" s="12">
        <v>5</v>
      </c>
      <c r="AY47" s="9">
        <v>6</v>
      </c>
      <c r="BA47" s="7">
        <f>SUM(CALCULATION!I47:K47)</f>
        <v>126</v>
      </c>
      <c r="BB47" s="12">
        <v>16</v>
      </c>
      <c r="BC47" s="9">
        <v>23</v>
      </c>
      <c r="BE47" s="7">
        <f>SUM(CALCULATION!AA47:AC47)</f>
        <v>13</v>
      </c>
      <c r="BF47" s="12">
        <v>4</v>
      </c>
      <c r="BG47" s="9">
        <v>5</v>
      </c>
      <c r="BI47" s="7">
        <f>SUM(CALCULATION!M47:O47)</f>
        <v>52</v>
      </c>
      <c r="BJ47" s="12">
        <v>13</v>
      </c>
      <c r="BK47" s="9">
        <v>5</v>
      </c>
      <c r="BM47" s="7">
        <f>SUM(CALCULATION!AD47:AF47)</f>
        <v>19</v>
      </c>
      <c r="BN47" s="12">
        <v>5</v>
      </c>
      <c r="BO47" s="9">
        <v>8</v>
      </c>
      <c r="BQ47" s="7">
        <f>SUM(CALCULATION!Q47:R47)</f>
        <v>11</v>
      </c>
      <c r="BR47" s="13">
        <v>1</v>
      </c>
      <c r="BS47" s="10">
        <v>4</v>
      </c>
      <c r="BU47" s="7">
        <f>SUM(CALCULATION!T47:U47)</f>
        <v>6</v>
      </c>
      <c r="BV47" s="12">
        <v>6</v>
      </c>
      <c r="BW47" s="9">
        <v>4</v>
      </c>
      <c r="BY47" s="7">
        <f>SUM(CALCULATION!X47:Y47)</f>
        <v>10</v>
      </c>
      <c r="BZ47" s="53">
        <v>10</v>
      </c>
      <c r="CA47" s="9">
        <v>6</v>
      </c>
      <c r="CC47" s="10">
        <f>SUM(CALCULATION!BU47:BW47)</f>
        <v>16</v>
      </c>
      <c r="CD47" s="9">
        <v>3</v>
      </c>
      <c r="CE47" s="9">
        <v>2</v>
      </c>
      <c r="CF47" s="7">
        <f t="shared" si="1"/>
        <v>21</v>
      </c>
      <c r="CH47" s="36">
        <f>SUM(CALCULATION!AK49:AM49)</f>
        <v>109</v>
      </c>
      <c r="CI47" s="9">
        <v>13</v>
      </c>
      <c r="CJ47" s="9">
        <v>15</v>
      </c>
      <c r="CL47" s="10">
        <f>SUM(CALCULATION!BU47:BW47)</f>
        <v>16</v>
      </c>
      <c r="CM47" s="9">
        <v>3</v>
      </c>
      <c r="CN47" s="9">
        <v>2</v>
      </c>
      <c r="CP47" s="36">
        <f>SUM(CALCULATION!AS47:AU47)</f>
        <v>180</v>
      </c>
      <c r="CQ47" s="9">
        <v>24</v>
      </c>
      <c r="CR47" s="9">
        <v>31</v>
      </c>
      <c r="CT47" s="9">
        <f>SUM(CALCULATION!BY47:CA47)</f>
        <v>26</v>
      </c>
      <c r="CU47" s="9">
        <v>8</v>
      </c>
      <c r="CV47" s="9">
        <v>12</v>
      </c>
      <c r="CX47" s="36">
        <f>SUM(CALCULATION!BA47:BC47)</f>
        <v>165</v>
      </c>
      <c r="CY47" s="9">
        <v>12</v>
      </c>
      <c r="CZ47" s="9">
        <v>28</v>
      </c>
      <c r="DB47" s="36">
        <f>SUM(CALCULATION!BE47:BG47)</f>
        <v>22</v>
      </c>
      <c r="DC47" s="9">
        <v>6</v>
      </c>
      <c r="DD47" s="9">
        <v>3</v>
      </c>
      <c r="DF47" s="36">
        <f>SUM(CALCULATION!BI47:BK47)</f>
        <v>70</v>
      </c>
      <c r="DG47" s="9">
        <v>16</v>
      </c>
      <c r="DH47" s="9">
        <v>18</v>
      </c>
      <c r="DJ47" s="36">
        <f>SUM(CALCULATION!BM47:BO47)</f>
        <v>32</v>
      </c>
      <c r="DK47" s="52">
        <v>3</v>
      </c>
      <c r="DL47" s="52">
        <v>4</v>
      </c>
      <c r="DN47" s="36">
        <f>SUM(CALCULATION!BQ47:BS47)</f>
        <v>16</v>
      </c>
      <c r="DO47" s="10">
        <v>5</v>
      </c>
      <c r="DP47" s="10">
        <v>8</v>
      </c>
    </row>
    <row r="48" spans="1:120">
      <c r="A48" s="7">
        <f>SUM([1]Sheet1!D48:F48)</f>
        <v>64</v>
      </c>
      <c r="B48" s="9">
        <v>9</v>
      </c>
      <c r="C48" s="9">
        <v>8</v>
      </c>
      <c r="E48" s="7">
        <f>SUM([1]Sheet1!H48:J48)</f>
        <v>105</v>
      </c>
      <c r="F48" s="10">
        <v>20</v>
      </c>
      <c r="G48" s="9">
        <v>13</v>
      </c>
      <c r="I48" s="7">
        <f>SUM([1]Sheet1!L48:N48)</f>
        <v>95</v>
      </c>
      <c r="J48" s="10">
        <v>16</v>
      </c>
      <c r="K48" s="9">
        <v>11</v>
      </c>
      <c r="M48" s="7">
        <f>SUM([1]Sheet1!S48:U48)</f>
        <v>39</v>
      </c>
      <c r="N48" s="10">
        <v>7</v>
      </c>
      <c r="O48" s="9">
        <v>6</v>
      </c>
      <c r="Q48" s="7">
        <f>SUM([1]Sheet1!Z48:AB48)</f>
        <v>9</v>
      </c>
      <c r="R48" s="10">
        <v>1</v>
      </c>
      <c r="T48" s="10">
        <v>7</v>
      </c>
      <c r="U48" s="9"/>
      <c r="X48" s="10">
        <v>10</v>
      </c>
      <c r="Y48" s="9"/>
      <c r="AA48" s="7">
        <f>SUM([1]Sheet1!P48:Q48)</f>
        <v>8</v>
      </c>
      <c r="AB48" s="10">
        <v>1</v>
      </c>
      <c r="AC48" s="9">
        <v>3</v>
      </c>
      <c r="AD48" s="7">
        <f>SUM([1]Sheet1!W48:X48)</f>
        <v>8</v>
      </c>
      <c r="AE48" s="9">
        <v>4</v>
      </c>
      <c r="AF48" s="9">
        <v>7</v>
      </c>
      <c r="AK48" s="7">
        <f>SUM(CALCULATION!A48:C48)</f>
        <v>81</v>
      </c>
      <c r="AL48" s="7">
        <v>11</v>
      </c>
      <c r="AM48" s="9">
        <v>13</v>
      </c>
      <c r="AO48" s="7">
        <f>SUM(CALCULATION!T48:U48)</f>
        <v>7</v>
      </c>
      <c r="AP48" s="12">
        <v>6</v>
      </c>
      <c r="AQ48" s="9">
        <v>4</v>
      </c>
      <c r="AS48" s="7">
        <f>SUM(CALCULATION!E48:G48)</f>
        <v>138</v>
      </c>
      <c r="AT48" s="12">
        <v>21</v>
      </c>
      <c r="AU48" s="9">
        <v>24</v>
      </c>
      <c r="AW48" s="7">
        <f>SUM(CALCULATION!X48:Y48)</f>
        <v>10</v>
      </c>
      <c r="AX48" s="12">
        <v>3</v>
      </c>
      <c r="AY48" s="9">
        <v>6</v>
      </c>
      <c r="BA48" s="7">
        <f>SUM(CALCULATION!I48:K48)</f>
        <v>122</v>
      </c>
      <c r="BB48" s="12">
        <v>16</v>
      </c>
      <c r="BC48" s="9">
        <v>26</v>
      </c>
      <c r="BE48" s="7">
        <f>SUM(CALCULATION!AA48:AC48)</f>
        <v>12</v>
      </c>
      <c r="BF48" s="12">
        <v>4</v>
      </c>
      <c r="BG48" s="9">
        <v>5</v>
      </c>
      <c r="BI48" s="7">
        <f>SUM(CALCULATION!M48:O48)</f>
        <v>52</v>
      </c>
      <c r="BJ48" s="12">
        <v>13</v>
      </c>
      <c r="BK48" s="9">
        <v>6</v>
      </c>
      <c r="BM48" s="7">
        <f>SUM(CALCULATION!AD48:AF48)</f>
        <v>19</v>
      </c>
      <c r="BN48" s="12">
        <v>5</v>
      </c>
      <c r="BO48" s="9">
        <v>8</v>
      </c>
      <c r="BQ48" s="7">
        <f>SUM(CALCULATION!Q48:R48)</f>
        <v>10</v>
      </c>
      <c r="BR48" s="13">
        <v>1</v>
      </c>
      <c r="BS48" s="10">
        <v>4</v>
      </c>
      <c r="BU48" s="7">
        <f>SUM(CALCULATION!T48:U48)</f>
        <v>7</v>
      </c>
      <c r="BV48" s="12">
        <v>6</v>
      </c>
      <c r="BW48" s="9">
        <v>4</v>
      </c>
      <c r="BY48" s="7">
        <f>SUM(CALCULATION!X48:Y48)</f>
        <v>10</v>
      </c>
      <c r="BZ48" s="53">
        <v>6</v>
      </c>
      <c r="CA48" s="9">
        <v>6</v>
      </c>
      <c r="CC48" s="10">
        <f>SUM(CALCULATION!BU48:BW48)</f>
        <v>17</v>
      </c>
      <c r="CD48" s="9">
        <v>3</v>
      </c>
      <c r="CE48" s="9">
        <v>2</v>
      </c>
      <c r="CF48" s="7">
        <f t="shared" si="1"/>
        <v>22</v>
      </c>
      <c r="CH48" s="36">
        <f>SUM(CALCULATION!AK50:AM50)</f>
        <v>91</v>
      </c>
      <c r="CI48" s="9">
        <v>14</v>
      </c>
      <c r="CJ48" s="9">
        <v>15</v>
      </c>
      <c r="CL48" s="10">
        <f>SUM(CALCULATION!BU48:BW48)</f>
        <v>17</v>
      </c>
      <c r="CM48" s="9">
        <v>3</v>
      </c>
      <c r="CN48" s="9">
        <v>2</v>
      </c>
      <c r="CP48" s="36">
        <f>SUM(CALCULATION!AS48:AU48)</f>
        <v>183</v>
      </c>
      <c r="CQ48" s="9">
        <v>25</v>
      </c>
      <c r="CR48" s="9">
        <v>31</v>
      </c>
      <c r="CT48" s="9">
        <f>SUM(CALCULATION!BY48:CA48)</f>
        <v>22</v>
      </c>
      <c r="CU48" s="9">
        <v>8</v>
      </c>
      <c r="CV48" s="9">
        <v>12</v>
      </c>
      <c r="CX48" s="36">
        <f>SUM(CALCULATION!BA48:BC48)</f>
        <v>164</v>
      </c>
      <c r="CY48" s="9">
        <v>13</v>
      </c>
      <c r="CZ48" s="9">
        <v>28</v>
      </c>
      <c r="DB48" s="36">
        <f>SUM(CALCULATION!BE48:BG48)</f>
        <v>21</v>
      </c>
      <c r="DC48" s="9">
        <v>5</v>
      </c>
      <c r="DD48" s="9">
        <v>2</v>
      </c>
      <c r="DF48" s="36">
        <f>SUM(CALCULATION!BI48:BK48)</f>
        <v>71</v>
      </c>
      <c r="DG48" s="9">
        <v>14</v>
      </c>
      <c r="DH48" s="9">
        <v>18</v>
      </c>
      <c r="DJ48" s="36">
        <f>SUM(CALCULATION!BM48:BO48)</f>
        <v>32</v>
      </c>
      <c r="DK48" s="52">
        <v>3</v>
      </c>
      <c r="DL48" s="52">
        <v>4</v>
      </c>
      <c r="DN48" s="36">
        <f>SUM(CALCULATION!BQ48:BS48)</f>
        <v>15</v>
      </c>
      <c r="DO48" s="10">
        <v>5</v>
      </c>
      <c r="DP48" s="10">
        <v>8</v>
      </c>
    </row>
    <row r="49" spans="1:120">
      <c r="A49" s="7">
        <f>SUM([1]Sheet1!D49:F49)</f>
        <v>69</v>
      </c>
      <c r="B49" s="9">
        <v>9</v>
      </c>
      <c r="C49" s="9">
        <v>8</v>
      </c>
      <c r="E49" s="7">
        <f>SUM([1]Sheet1!H49:J49)</f>
        <v>108</v>
      </c>
      <c r="F49" s="10">
        <v>20</v>
      </c>
      <c r="G49" s="9">
        <v>13</v>
      </c>
      <c r="I49" s="7">
        <f>SUM([1]Sheet1!L49:N49)</f>
        <v>98</v>
      </c>
      <c r="J49" s="10">
        <v>16</v>
      </c>
      <c r="K49" s="9">
        <v>11</v>
      </c>
      <c r="M49" s="7">
        <f>SUM([1]Sheet1!S49:U49)</f>
        <v>38</v>
      </c>
      <c r="N49" s="10">
        <v>8</v>
      </c>
      <c r="O49" s="9">
        <v>6</v>
      </c>
      <c r="Q49" s="7">
        <f>SUM([1]Sheet1!Z49:AB49)</f>
        <v>8</v>
      </c>
      <c r="R49" s="10">
        <v>1</v>
      </c>
      <c r="T49" s="10">
        <v>7</v>
      </c>
      <c r="U49" s="9"/>
      <c r="X49" s="10">
        <v>10</v>
      </c>
      <c r="Y49" s="9"/>
      <c r="AA49" s="7">
        <f>SUM([1]Sheet1!P49:Q49)</f>
        <v>9</v>
      </c>
      <c r="AB49" s="10">
        <v>1</v>
      </c>
      <c r="AC49" s="9">
        <v>3</v>
      </c>
      <c r="AD49" s="7">
        <f>SUM([1]Sheet1!W49:X49)</f>
        <v>7</v>
      </c>
      <c r="AE49" s="9">
        <v>5</v>
      </c>
      <c r="AF49" s="9">
        <v>7</v>
      </c>
      <c r="AK49" s="7">
        <f>SUM(CALCULATION!A49:C49)</f>
        <v>86</v>
      </c>
      <c r="AL49" s="7">
        <v>10</v>
      </c>
      <c r="AM49" s="9">
        <v>13</v>
      </c>
      <c r="AO49" s="7">
        <f>SUM(CALCULATION!T49:U49)</f>
        <v>7</v>
      </c>
      <c r="AP49" s="12">
        <v>6</v>
      </c>
      <c r="AQ49" s="9">
        <v>4</v>
      </c>
      <c r="AS49" s="7">
        <f>SUM(CALCULATION!E49:G49)</f>
        <v>141</v>
      </c>
      <c r="AT49" s="12">
        <v>21</v>
      </c>
      <c r="AU49" s="9">
        <v>23</v>
      </c>
      <c r="AW49" s="7">
        <f>SUM(CALCULATION!X49:Y49)</f>
        <v>10</v>
      </c>
      <c r="AX49" s="12">
        <v>5</v>
      </c>
      <c r="AY49" s="9">
        <v>8</v>
      </c>
      <c r="BA49" s="7">
        <f>SUM(CALCULATION!I49:K49)</f>
        <v>125</v>
      </c>
      <c r="BB49" s="12">
        <v>16</v>
      </c>
      <c r="BC49" s="9">
        <v>25</v>
      </c>
      <c r="BE49" s="7">
        <f>SUM(CALCULATION!AA49:AC49)</f>
        <v>13</v>
      </c>
      <c r="BF49" s="12">
        <v>4</v>
      </c>
      <c r="BG49" s="9">
        <v>5</v>
      </c>
      <c r="BI49" s="7">
        <f>SUM(CALCULATION!M49:O49)</f>
        <v>52</v>
      </c>
      <c r="BJ49" s="12">
        <v>13</v>
      </c>
      <c r="BK49" s="9">
        <v>6</v>
      </c>
      <c r="BM49" s="7">
        <f>SUM(CALCULATION!AD49:AF49)</f>
        <v>19</v>
      </c>
      <c r="BN49" s="12">
        <v>5</v>
      </c>
      <c r="BO49" s="9">
        <v>8</v>
      </c>
      <c r="BQ49" s="7">
        <f>SUM(CALCULATION!Q49:R49)</f>
        <v>9</v>
      </c>
      <c r="BR49" s="13">
        <v>1</v>
      </c>
      <c r="BS49" s="10">
        <v>4</v>
      </c>
      <c r="BU49" s="7">
        <f>SUM(CALCULATION!T49:U49)</f>
        <v>7</v>
      </c>
      <c r="BV49" s="12">
        <v>6</v>
      </c>
      <c r="BW49" s="9">
        <v>4</v>
      </c>
      <c r="BY49" s="7">
        <f>SUM(CALCULATION!X49:Y49)</f>
        <v>10</v>
      </c>
      <c r="BZ49" s="53">
        <v>10</v>
      </c>
      <c r="CA49" s="9">
        <v>8</v>
      </c>
      <c r="CC49" s="10">
        <f>SUM(CALCULATION!BU49:BW49)</f>
        <v>17</v>
      </c>
      <c r="CD49" s="9">
        <v>4</v>
      </c>
      <c r="CE49" s="9">
        <v>2</v>
      </c>
      <c r="CF49" s="7">
        <f t="shared" si="1"/>
        <v>23</v>
      </c>
      <c r="CH49" s="36">
        <f>SUM(CALCULATION!AK51:AM51)</f>
        <v>101</v>
      </c>
      <c r="CI49" s="9">
        <v>11</v>
      </c>
      <c r="CJ49" s="9">
        <v>14</v>
      </c>
      <c r="CL49" s="10">
        <f>SUM(CALCULATION!BU49:BW49)</f>
        <v>17</v>
      </c>
      <c r="CM49" s="9">
        <v>4</v>
      </c>
      <c r="CN49" s="9">
        <v>2</v>
      </c>
      <c r="CP49" s="36">
        <f>SUM(CALCULATION!AS49:AU49)</f>
        <v>185</v>
      </c>
      <c r="CQ49" s="9">
        <v>22</v>
      </c>
      <c r="CR49" s="9">
        <v>26</v>
      </c>
      <c r="CT49" s="9">
        <f>SUM(CALCULATION!BY49:CA49)</f>
        <v>28</v>
      </c>
      <c r="CU49" s="9">
        <v>8</v>
      </c>
      <c r="CV49" s="9">
        <v>10</v>
      </c>
      <c r="CX49" s="36">
        <f>SUM(CALCULATION!BA49:BC49)</f>
        <v>166</v>
      </c>
      <c r="CY49" s="9">
        <v>11</v>
      </c>
      <c r="CZ49" s="9">
        <v>25</v>
      </c>
      <c r="DB49" s="36">
        <f>SUM(CALCULATION!BE49:BG49)</f>
        <v>22</v>
      </c>
      <c r="DC49" s="9">
        <v>6</v>
      </c>
      <c r="DD49" s="9">
        <v>3</v>
      </c>
      <c r="DF49" s="36">
        <f>SUM(CALCULATION!BI49:BK49)</f>
        <v>71</v>
      </c>
      <c r="DG49" s="9">
        <v>16</v>
      </c>
      <c r="DH49" s="9">
        <v>15</v>
      </c>
      <c r="DJ49" s="36">
        <f>SUM(CALCULATION!BM49:BO49)</f>
        <v>32</v>
      </c>
      <c r="DK49" s="52">
        <v>3</v>
      </c>
      <c r="DL49" s="52">
        <v>3</v>
      </c>
      <c r="DN49" s="36">
        <f>SUM(CALCULATION!BQ49:BS49)</f>
        <v>14</v>
      </c>
      <c r="DO49" s="10">
        <v>4</v>
      </c>
      <c r="DP49" s="10">
        <v>6</v>
      </c>
    </row>
    <row r="50" spans="1:120">
      <c r="A50" s="7">
        <f>SUM([1]Sheet1!D50:F50)</f>
        <v>63</v>
      </c>
      <c r="B50" s="9">
        <v>2</v>
      </c>
      <c r="C50" s="9">
        <v>5</v>
      </c>
      <c r="E50" s="7">
        <f>SUM([1]Sheet1!H50:J50)</f>
        <v>107</v>
      </c>
      <c r="F50" s="10">
        <v>6</v>
      </c>
      <c r="G50" s="9">
        <v>7</v>
      </c>
      <c r="I50" s="7">
        <f>SUM([1]Sheet1!L50:N50)</f>
        <v>93</v>
      </c>
      <c r="J50" s="10">
        <v>5</v>
      </c>
      <c r="K50" s="9">
        <v>9</v>
      </c>
      <c r="M50" s="7">
        <f>SUM([1]Sheet1!S50:U50)</f>
        <v>38</v>
      </c>
      <c r="N50" s="10">
        <v>5</v>
      </c>
      <c r="O50" s="9">
        <v>6</v>
      </c>
      <c r="Q50" s="7">
        <f>SUM([1]Sheet1!Z50:AB50)</f>
        <v>9</v>
      </c>
      <c r="R50" s="10">
        <v>0</v>
      </c>
      <c r="T50" s="10">
        <v>0</v>
      </c>
      <c r="U50" s="9"/>
      <c r="X50" s="10">
        <v>6</v>
      </c>
      <c r="Y50" s="9"/>
      <c r="AA50" s="7">
        <f>SUM([1]Sheet1!P50:Q50)</f>
        <v>9</v>
      </c>
      <c r="AB50" s="10">
        <v>0</v>
      </c>
      <c r="AC50" s="9">
        <v>0</v>
      </c>
      <c r="AD50" s="7">
        <f>SUM([1]Sheet1!W50:X50)</f>
        <v>7</v>
      </c>
      <c r="AE50" s="9">
        <v>5</v>
      </c>
      <c r="AF50" s="9">
        <v>7</v>
      </c>
      <c r="AK50" s="7">
        <f>SUM(CALCULATION!A50:C50)</f>
        <v>70</v>
      </c>
      <c r="AL50" s="7">
        <v>11</v>
      </c>
      <c r="AM50" s="9">
        <v>10</v>
      </c>
      <c r="AO50" s="7">
        <f>SUM(CALCULATION!T50:U50)</f>
        <v>0</v>
      </c>
      <c r="AP50" s="12">
        <v>6</v>
      </c>
      <c r="AQ50" s="9">
        <v>4</v>
      </c>
      <c r="AS50" s="7">
        <f>SUM(CALCULATION!E50:G50)</f>
        <v>120</v>
      </c>
      <c r="AT50" s="12">
        <v>21</v>
      </c>
      <c r="AU50" s="9">
        <v>20</v>
      </c>
      <c r="AW50" s="7">
        <f>SUM(CALCULATION!X50:Y50)</f>
        <v>6</v>
      </c>
      <c r="AX50" s="12">
        <v>3</v>
      </c>
      <c r="AY50" s="9">
        <v>10</v>
      </c>
      <c r="BA50" s="7">
        <f>SUM(CALCULATION!I50:K50)</f>
        <v>107</v>
      </c>
      <c r="BB50" s="12">
        <v>14</v>
      </c>
      <c r="BC50" s="9">
        <v>23</v>
      </c>
      <c r="BE50" s="7">
        <f>SUM(CALCULATION!AA50:AC50)</f>
        <v>9</v>
      </c>
      <c r="BF50" s="12">
        <v>4</v>
      </c>
      <c r="BG50" s="9">
        <v>4</v>
      </c>
      <c r="BI50" s="7">
        <f>SUM(CALCULATION!M50:O50)</f>
        <v>49</v>
      </c>
      <c r="BJ50" s="12">
        <v>13</v>
      </c>
      <c r="BK50" s="9">
        <v>6</v>
      </c>
      <c r="BM50" s="7">
        <f>SUM(CALCULATION!AD50:AF50)</f>
        <v>19</v>
      </c>
      <c r="BN50" s="12">
        <v>5</v>
      </c>
      <c r="BO50" s="9">
        <v>7</v>
      </c>
      <c r="BQ50" s="7">
        <f>SUM(CALCULATION!Q50:R50)</f>
        <v>9</v>
      </c>
      <c r="BR50" s="13">
        <v>1</v>
      </c>
      <c r="BS50" s="10">
        <v>4</v>
      </c>
      <c r="BU50" s="7">
        <f>SUM(CALCULATION!T50:U50)</f>
        <v>0</v>
      </c>
      <c r="BV50" s="12">
        <v>6</v>
      </c>
      <c r="BW50" s="9">
        <v>4</v>
      </c>
      <c r="BY50" s="7">
        <f>SUM(CALCULATION!X50:Y50)</f>
        <v>6</v>
      </c>
      <c r="BZ50" s="53">
        <v>6</v>
      </c>
      <c r="CA50" s="9">
        <v>10</v>
      </c>
      <c r="CC50" s="10">
        <f>SUM(CALCULATION!BU50:BW50)</f>
        <v>10</v>
      </c>
      <c r="CD50" s="9">
        <v>4</v>
      </c>
      <c r="CE50" s="9">
        <v>2</v>
      </c>
      <c r="CF50" s="7">
        <f t="shared" si="1"/>
        <v>16</v>
      </c>
      <c r="CH50" s="36">
        <f>SUM(CALCULATION!AK52:AM52)</f>
        <v>107</v>
      </c>
      <c r="CI50" s="9">
        <v>14</v>
      </c>
      <c r="CJ50" s="9">
        <v>12</v>
      </c>
      <c r="CL50" s="10">
        <f>SUM(CALCULATION!BU50:BW50)</f>
        <v>10</v>
      </c>
      <c r="CM50" s="9">
        <v>4</v>
      </c>
      <c r="CN50" s="9">
        <v>2</v>
      </c>
      <c r="CP50" s="36">
        <f>SUM(CALCULATION!AS50:AU50)</f>
        <v>161</v>
      </c>
      <c r="CQ50" s="9">
        <v>24</v>
      </c>
      <c r="CR50" s="9">
        <v>28</v>
      </c>
      <c r="CT50" s="9">
        <f>SUM(CALCULATION!BY50:CA50)</f>
        <v>22</v>
      </c>
      <c r="CU50" s="9">
        <v>8</v>
      </c>
      <c r="CV50" s="9">
        <v>12</v>
      </c>
      <c r="CX50" s="36">
        <f>SUM(CALCULATION!BA50:BC50)</f>
        <v>144</v>
      </c>
      <c r="CY50" s="9">
        <v>12</v>
      </c>
      <c r="CZ50" s="9">
        <v>25</v>
      </c>
      <c r="DB50" s="37">
        <f>SUM(CALCULATION!BE50:BG50)</f>
        <v>17</v>
      </c>
      <c r="DC50" s="9">
        <v>6</v>
      </c>
      <c r="DD50" s="9">
        <v>2</v>
      </c>
      <c r="DF50" s="36">
        <f>SUM(CALCULATION!BI50:BK50)</f>
        <v>68</v>
      </c>
      <c r="DG50" s="9">
        <v>16</v>
      </c>
      <c r="DH50" s="9">
        <v>15</v>
      </c>
      <c r="DJ50" s="36">
        <f>SUM(CALCULATION!BM50:BO50)</f>
        <v>31</v>
      </c>
      <c r="DK50" s="52">
        <v>3</v>
      </c>
      <c r="DL50" s="52">
        <v>4</v>
      </c>
      <c r="DN50" s="36">
        <f>SUM(CALCULATION!BQ50:BS50)</f>
        <v>14</v>
      </c>
      <c r="DO50" s="10">
        <v>5</v>
      </c>
      <c r="DP50" s="10">
        <v>8</v>
      </c>
    </row>
    <row r="51" spans="1:120">
      <c r="A51" s="7">
        <f>SUM([1]Sheet1!D51:F51)</f>
        <v>65</v>
      </c>
      <c r="B51" s="9">
        <v>9</v>
      </c>
      <c r="C51" s="9">
        <v>4</v>
      </c>
      <c r="E51" s="7">
        <f>SUM([1]Sheet1!H51:J51)</f>
        <v>101</v>
      </c>
      <c r="F51" s="10">
        <v>19</v>
      </c>
      <c r="G51" s="9">
        <v>5</v>
      </c>
      <c r="I51" s="7">
        <f>SUM([1]Sheet1!L51:N51)</f>
        <v>95</v>
      </c>
      <c r="J51" s="10">
        <v>16</v>
      </c>
      <c r="K51" s="9">
        <v>5</v>
      </c>
      <c r="M51" s="7">
        <f>SUM([1]Sheet1!S51:U51)</f>
        <v>35</v>
      </c>
      <c r="N51" s="10">
        <v>8</v>
      </c>
      <c r="O51" s="9">
        <v>6</v>
      </c>
      <c r="Q51" s="7">
        <f>SUM([1]Sheet1!Z51:AB51)</f>
        <v>9</v>
      </c>
      <c r="R51" s="10">
        <v>1</v>
      </c>
      <c r="T51" s="10">
        <v>7</v>
      </c>
      <c r="U51" s="9"/>
      <c r="X51" s="10">
        <v>10</v>
      </c>
      <c r="Y51" s="9"/>
      <c r="AA51" s="7">
        <f>SUM([1]Sheet1!P51:Q51)</f>
        <v>7</v>
      </c>
      <c r="AB51" s="10"/>
      <c r="AC51" s="9">
        <v>0</v>
      </c>
      <c r="AD51" s="7">
        <f>SUM([1]Sheet1!W51:X51)</f>
        <v>8</v>
      </c>
      <c r="AE51" s="9">
        <v>5</v>
      </c>
      <c r="AF51" s="9">
        <v>4</v>
      </c>
      <c r="AK51" s="7">
        <f>SUM(CALCULATION!A51:C51)</f>
        <v>78</v>
      </c>
      <c r="AL51" s="7">
        <v>11</v>
      </c>
      <c r="AM51" s="9">
        <v>12</v>
      </c>
      <c r="AO51" s="7">
        <f>SUM(CALCULATION!T51:U51)</f>
        <v>7</v>
      </c>
      <c r="AP51" s="12">
        <v>6</v>
      </c>
      <c r="AQ51" s="9">
        <v>4</v>
      </c>
      <c r="AS51" s="7">
        <f>SUM(CALCULATION!E51:G51)</f>
        <v>125</v>
      </c>
      <c r="AT51" s="12">
        <v>22</v>
      </c>
      <c r="AU51" s="9">
        <v>22</v>
      </c>
      <c r="AW51" s="7">
        <f>SUM(CALCULATION!X51:Y51)</f>
        <v>10</v>
      </c>
      <c r="AX51" s="12">
        <v>5</v>
      </c>
      <c r="AY51" s="9">
        <v>8</v>
      </c>
      <c r="BA51" s="7">
        <f>SUM(CALCULATION!I51:K51)</f>
        <v>116</v>
      </c>
      <c r="BB51" s="12">
        <v>16</v>
      </c>
      <c r="BC51" s="9">
        <v>24</v>
      </c>
      <c r="BE51" s="7">
        <f>SUM(CALCULATION!AA51:AC51)</f>
        <v>7</v>
      </c>
      <c r="BF51" s="12">
        <v>4</v>
      </c>
      <c r="BG51" s="9">
        <v>4</v>
      </c>
      <c r="BI51" s="7">
        <f>SUM(CALCULATION!M51:O51)</f>
        <v>49</v>
      </c>
      <c r="BJ51" s="12">
        <v>13</v>
      </c>
      <c r="BK51" s="9">
        <v>6</v>
      </c>
      <c r="BM51" s="7">
        <f>SUM(CALCULATION!AD51:AF51)</f>
        <v>17</v>
      </c>
      <c r="BN51" s="12">
        <v>5</v>
      </c>
      <c r="BO51" s="9">
        <v>8</v>
      </c>
      <c r="BQ51" s="7">
        <f>SUM(CALCULATION!Q51:R51)</f>
        <v>10</v>
      </c>
      <c r="BR51" s="13">
        <v>1</v>
      </c>
      <c r="BS51" s="10">
        <v>4</v>
      </c>
      <c r="BU51" s="7">
        <f>SUM(CALCULATION!T51:U51)</f>
        <v>7</v>
      </c>
      <c r="BV51" s="12">
        <v>6</v>
      </c>
      <c r="BW51" s="9">
        <v>4</v>
      </c>
      <c r="BY51" s="7">
        <f>SUM(CALCULATION!X51:Y51)</f>
        <v>10</v>
      </c>
      <c r="BZ51" s="53">
        <v>10</v>
      </c>
      <c r="CA51" s="9">
        <v>8</v>
      </c>
      <c r="CC51" s="10">
        <f>SUM(CALCULATION!BU51:BW51)</f>
        <v>17</v>
      </c>
      <c r="CD51" s="9">
        <v>5</v>
      </c>
      <c r="CE51" s="9">
        <v>1</v>
      </c>
      <c r="CF51" s="7">
        <f t="shared" si="1"/>
        <v>23</v>
      </c>
      <c r="CH51" s="36">
        <f>SUM(CALCULATION!AK53:AM53)</f>
        <v>104</v>
      </c>
      <c r="CI51" s="9">
        <v>13</v>
      </c>
      <c r="CJ51" s="9">
        <v>14</v>
      </c>
      <c r="CL51" s="10">
        <f>SUM(CALCULATION!BU51:BW51)</f>
        <v>17</v>
      </c>
      <c r="CM51" s="9">
        <v>5</v>
      </c>
      <c r="CN51" s="9">
        <v>1</v>
      </c>
      <c r="CP51" s="36">
        <f>SUM(CALCULATION!AS51:AU51)</f>
        <v>169</v>
      </c>
      <c r="CQ51" s="9">
        <v>24</v>
      </c>
      <c r="CR51" s="9">
        <v>30</v>
      </c>
      <c r="CT51" s="9">
        <f>SUM(CALCULATION!BY51:CA51)</f>
        <v>28</v>
      </c>
      <c r="CU51" s="9">
        <v>8</v>
      </c>
      <c r="CV51" s="9">
        <v>12</v>
      </c>
      <c r="CX51" s="36">
        <f>SUM(CALCULATION!BA51:BC51)</f>
        <v>156</v>
      </c>
      <c r="CY51" s="9">
        <v>11</v>
      </c>
      <c r="CZ51" s="9">
        <v>26</v>
      </c>
      <c r="DB51" s="37">
        <f>SUM(CALCULATION!BE51:BG51)</f>
        <v>15</v>
      </c>
      <c r="DC51" s="9">
        <v>6</v>
      </c>
      <c r="DD51" s="9">
        <v>3</v>
      </c>
      <c r="DF51" s="36">
        <f>SUM(CALCULATION!BI51:BK51)</f>
        <v>68</v>
      </c>
      <c r="DG51" s="9">
        <v>15</v>
      </c>
      <c r="DH51" s="9">
        <v>17</v>
      </c>
      <c r="DJ51" s="36">
        <f>SUM(CALCULATION!BM51:BO51)</f>
        <v>30</v>
      </c>
      <c r="DK51" s="52">
        <v>3</v>
      </c>
      <c r="DL51" s="52">
        <v>4</v>
      </c>
      <c r="DN51" s="36">
        <f>SUM(CALCULATION!BQ51:BS51)</f>
        <v>15</v>
      </c>
      <c r="DO51" s="10">
        <v>5</v>
      </c>
      <c r="DP51" s="10">
        <v>8</v>
      </c>
    </row>
    <row r="52" spans="1:120">
      <c r="A52" s="7">
        <f>SUM([1]Sheet1!D52:F52)</f>
        <v>66</v>
      </c>
      <c r="B52" s="9">
        <v>9</v>
      </c>
      <c r="C52" s="9">
        <v>8</v>
      </c>
      <c r="E52" s="7">
        <f>SUM([1]Sheet1!H52:J52)</f>
        <v>109</v>
      </c>
      <c r="F52" s="10">
        <v>17</v>
      </c>
      <c r="G52" s="9">
        <v>13</v>
      </c>
      <c r="I52" s="7">
        <f>SUM([1]Sheet1!L52:N52)</f>
        <v>100</v>
      </c>
      <c r="J52" s="10">
        <v>16</v>
      </c>
      <c r="K52" s="9">
        <v>11</v>
      </c>
      <c r="M52" s="7">
        <f>SUM([1]Sheet1!S52:U52)</f>
        <v>39</v>
      </c>
      <c r="N52" s="10">
        <v>7</v>
      </c>
      <c r="O52" s="9">
        <v>6</v>
      </c>
      <c r="Q52" s="7">
        <f>SUM([1]Sheet1!Z52:AB52)</f>
        <v>10</v>
      </c>
      <c r="R52" s="10">
        <v>1</v>
      </c>
      <c r="T52" s="10">
        <v>7</v>
      </c>
      <c r="U52" s="9"/>
      <c r="X52" s="10">
        <v>10</v>
      </c>
      <c r="Y52" s="9"/>
      <c r="AA52" s="7">
        <f>SUM([1]Sheet1!P52:Q52)</f>
        <v>9</v>
      </c>
      <c r="AB52" s="10">
        <v>1</v>
      </c>
      <c r="AC52" s="9">
        <v>4</v>
      </c>
      <c r="AD52" s="7">
        <f>SUM([1]Sheet1!W52:X52)</f>
        <v>8</v>
      </c>
      <c r="AE52" s="9">
        <v>4</v>
      </c>
      <c r="AF52" s="9">
        <v>7</v>
      </c>
      <c r="AK52" s="7">
        <f>SUM(CALCULATION!A52:C52)</f>
        <v>83</v>
      </c>
      <c r="AL52" s="7">
        <v>11</v>
      </c>
      <c r="AM52" s="9">
        <v>13</v>
      </c>
      <c r="AO52" s="7">
        <f>SUM(CALCULATION!T52:U52)</f>
        <v>7</v>
      </c>
      <c r="AP52" s="12">
        <v>6</v>
      </c>
      <c r="AQ52" s="9">
        <v>4</v>
      </c>
      <c r="AS52" s="7">
        <f>SUM(CALCULATION!E52:G52)</f>
        <v>139</v>
      </c>
      <c r="AT52" s="12">
        <v>22</v>
      </c>
      <c r="AU52" s="9">
        <v>21</v>
      </c>
      <c r="AW52" s="7">
        <f>SUM(CALCULATION!X52:Y52)</f>
        <v>10</v>
      </c>
      <c r="AX52" s="12">
        <v>4</v>
      </c>
      <c r="AY52" s="9">
        <v>10</v>
      </c>
      <c r="BA52" s="7">
        <f>SUM(CALCULATION!I52:K52)</f>
        <v>127</v>
      </c>
      <c r="BB52" s="12">
        <v>16</v>
      </c>
      <c r="BC52" s="9">
        <v>22</v>
      </c>
      <c r="BE52" s="7">
        <f>SUM(CALCULATION!AA52:AC52)</f>
        <v>14</v>
      </c>
      <c r="BF52" s="12">
        <v>4</v>
      </c>
      <c r="BG52" s="9">
        <v>3</v>
      </c>
      <c r="BI52" s="7">
        <f>SUM(CALCULATION!M52:O52)</f>
        <v>52</v>
      </c>
      <c r="BJ52" s="12">
        <v>13</v>
      </c>
      <c r="BK52" s="9">
        <v>6</v>
      </c>
      <c r="BM52" s="7">
        <f>SUM(CALCULATION!AD52:AF52)</f>
        <v>19</v>
      </c>
      <c r="BN52" s="12">
        <v>5</v>
      </c>
      <c r="BO52" s="9">
        <v>8</v>
      </c>
      <c r="BQ52" s="7">
        <f>SUM(CALCULATION!Q52:R52)</f>
        <v>11</v>
      </c>
      <c r="BR52" s="13">
        <v>1</v>
      </c>
      <c r="BS52" s="10">
        <v>3</v>
      </c>
      <c r="BU52" s="7">
        <f>SUM(CALCULATION!T52:U52)</f>
        <v>7</v>
      </c>
      <c r="BV52" s="12">
        <v>6</v>
      </c>
      <c r="BW52" s="9">
        <v>4</v>
      </c>
      <c r="BY52" s="7">
        <f>SUM(CALCULATION!X52:Y52)</f>
        <v>10</v>
      </c>
      <c r="BZ52" s="53">
        <v>8</v>
      </c>
      <c r="CA52" s="9">
        <v>10</v>
      </c>
      <c r="CC52" s="10">
        <f>SUM(CALCULATION!BU52:BW52)</f>
        <v>17</v>
      </c>
      <c r="CD52" s="9">
        <v>5</v>
      </c>
      <c r="CE52" s="9">
        <v>2</v>
      </c>
      <c r="CF52" s="7">
        <f t="shared" si="1"/>
        <v>24</v>
      </c>
      <c r="CH52" s="36">
        <f>SUM(CALCULATION!AK54:AM54)</f>
        <v>109</v>
      </c>
      <c r="CI52" s="9">
        <v>14</v>
      </c>
      <c r="CJ52" s="9">
        <v>15</v>
      </c>
      <c r="CL52" s="10">
        <f>SUM(CALCULATION!BU52:BW52)</f>
        <v>17</v>
      </c>
      <c r="CM52" s="9">
        <v>5</v>
      </c>
      <c r="CN52" s="9">
        <v>2</v>
      </c>
      <c r="CP52" s="36">
        <f>SUM(CALCULATION!AS52:AU52)</f>
        <v>182</v>
      </c>
      <c r="CQ52" s="9">
        <v>24</v>
      </c>
      <c r="CR52" s="9">
        <v>31</v>
      </c>
      <c r="CT52" s="9">
        <f>SUM(CALCULATION!BY52:CA52)</f>
        <v>28</v>
      </c>
      <c r="CU52" s="9">
        <v>8</v>
      </c>
      <c r="CV52" s="9">
        <v>12</v>
      </c>
      <c r="CX52" s="36">
        <f>SUM(CALCULATION!BA52:BC52)</f>
        <v>165</v>
      </c>
      <c r="CY52" s="9">
        <v>13</v>
      </c>
      <c r="CZ52" s="9">
        <v>28</v>
      </c>
      <c r="DB52" s="36">
        <f>SUM(CALCULATION!BE52:BG52)</f>
        <v>21</v>
      </c>
      <c r="DC52" s="9">
        <v>6</v>
      </c>
      <c r="DD52" s="9">
        <v>2</v>
      </c>
      <c r="DF52" s="36">
        <f>SUM(CALCULATION!BI52:BK52)</f>
        <v>71</v>
      </c>
      <c r="DG52" s="9">
        <v>16</v>
      </c>
      <c r="DH52" s="9">
        <v>18</v>
      </c>
      <c r="DJ52" s="36">
        <f>SUM(CALCULATION!BM52:BO52)</f>
        <v>32</v>
      </c>
      <c r="DK52" s="52">
        <v>3</v>
      </c>
      <c r="DL52" s="52">
        <v>4</v>
      </c>
      <c r="DN52" s="36">
        <f>SUM(CALCULATION!BQ52:BS52)</f>
        <v>15</v>
      </c>
      <c r="DO52" s="10">
        <v>5</v>
      </c>
      <c r="DP52" s="10">
        <v>8</v>
      </c>
    </row>
    <row r="53" spans="1:120">
      <c r="A53" s="7">
        <f>SUM([1]Sheet1!D53:F53)</f>
        <v>68</v>
      </c>
      <c r="B53" s="9">
        <v>9</v>
      </c>
      <c r="C53" s="9">
        <v>8</v>
      </c>
      <c r="E53" s="7">
        <f>SUM([1]Sheet1!H53:J53)</f>
        <v>110</v>
      </c>
      <c r="F53" s="10">
        <v>20</v>
      </c>
      <c r="G53" s="9">
        <v>13</v>
      </c>
      <c r="I53" s="7">
        <f>SUM([1]Sheet1!L53:N53)</f>
        <v>98</v>
      </c>
      <c r="J53" s="10">
        <v>14</v>
      </c>
      <c r="K53" s="9">
        <v>10</v>
      </c>
      <c r="M53" s="7">
        <f>SUM([1]Sheet1!S53:U53)</f>
        <v>38</v>
      </c>
      <c r="N53" s="10">
        <v>8</v>
      </c>
      <c r="O53" s="9">
        <v>6</v>
      </c>
      <c r="Q53" s="7">
        <f>SUM([1]Sheet1!Z53:AB53)</f>
        <v>10</v>
      </c>
      <c r="R53" s="10">
        <v>1</v>
      </c>
      <c r="T53" s="10">
        <v>7</v>
      </c>
      <c r="U53" s="9"/>
      <c r="X53" s="10">
        <v>10</v>
      </c>
      <c r="Y53" s="9"/>
      <c r="AA53" s="7">
        <f>SUM([1]Sheet1!P53:Q53)</f>
        <v>8</v>
      </c>
      <c r="AB53" s="10"/>
      <c r="AC53" s="9">
        <v>3</v>
      </c>
      <c r="AD53" s="7">
        <f>SUM([1]Sheet1!W53:X53)</f>
        <v>8</v>
      </c>
      <c r="AE53" s="9">
        <v>5</v>
      </c>
      <c r="AF53" s="9">
        <v>7</v>
      </c>
      <c r="AK53" s="7">
        <f>SUM(CALCULATION!A53:C53)</f>
        <v>85</v>
      </c>
      <c r="AL53" s="7">
        <v>7</v>
      </c>
      <c r="AM53" s="9">
        <v>12</v>
      </c>
      <c r="AO53" s="7">
        <f>SUM(CALCULATION!T53:U53)</f>
        <v>7</v>
      </c>
      <c r="AP53" s="12">
        <v>6</v>
      </c>
      <c r="AQ53" s="9">
        <v>4</v>
      </c>
      <c r="AS53" s="7">
        <f>SUM(CALCULATION!E53:G53)</f>
        <v>143</v>
      </c>
      <c r="AT53" s="12">
        <v>14</v>
      </c>
      <c r="AU53" s="9">
        <v>24</v>
      </c>
      <c r="AW53" s="7">
        <f>SUM(CALCULATION!X53:Y53)</f>
        <v>10</v>
      </c>
      <c r="AX53" s="12">
        <v>2</v>
      </c>
      <c r="AY53" s="9">
        <v>10</v>
      </c>
      <c r="BA53" s="7">
        <f>SUM(CALCULATION!I53:K53)</f>
        <v>122</v>
      </c>
      <c r="BB53" s="12">
        <v>13</v>
      </c>
      <c r="BC53" s="9">
        <v>26</v>
      </c>
      <c r="BE53" s="7">
        <f>SUM(CALCULATION!AA53:AC53)</f>
        <v>11</v>
      </c>
      <c r="BF53" s="12">
        <v>4</v>
      </c>
      <c r="BG53" s="9">
        <v>5</v>
      </c>
      <c r="BI53" s="7">
        <f>SUM(CALCULATION!M53:O53)</f>
        <v>52</v>
      </c>
      <c r="BJ53" s="12">
        <v>11</v>
      </c>
      <c r="BK53" s="9">
        <v>6</v>
      </c>
      <c r="BM53" s="7">
        <f>SUM(CALCULATION!AD53:AF53)</f>
        <v>20</v>
      </c>
      <c r="BN53" s="12">
        <v>2</v>
      </c>
      <c r="BO53" s="9">
        <v>8</v>
      </c>
      <c r="BQ53" s="7">
        <f>SUM(CALCULATION!Q53:R53)</f>
        <v>11</v>
      </c>
      <c r="BR53" s="13">
        <v>0</v>
      </c>
      <c r="BS53" s="10">
        <v>4</v>
      </c>
      <c r="BU53" s="7">
        <f>SUM(CALCULATION!T53:U53)</f>
        <v>7</v>
      </c>
      <c r="BV53" s="12">
        <v>6</v>
      </c>
      <c r="BW53" s="9">
        <v>4</v>
      </c>
      <c r="BY53" s="7">
        <f>SUM(CALCULATION!X53:Y53)</f>
        <v>10</v>
      </c>
      <c r="BZ53" s="53">
        <v>4</v>
      </c>
      <c r="CA53" s="9">
        <v>10</v>
      </c>
      <c r="CC53" s="10">
        <f>SUM(CALCULATION!BU53:BW53)</f>
        <v>17</v>
      </c>
      <c r="CD53" s="9">
        <v>5</v>
      </c>
      <c r="CE53" s="9">
        <v>2</v>
      </c>
      <c r="CF53" s="7">
        <f t="shared" si="1"/>
        <v>24</v>
      </c>
      <c r="CH53" s="36">
        <f>SUM(CALCULATION!AK55:AM55)</f>
        <v>95</v>
      </c>
      <c r="CI53" s="9">
        <v>13</v>
      </c>
      <c r="CJ53" s="9">
        <v>15</v>
      </c>
      <c r="CL53" s="10">
        <f>SUM(CALCULATION!BU53:BW53)</f>
        <v>17</v>
      </c>
      <c r="CM53" s="9">
        <v>5</v>
      </c>
      <c r="CN53" s="9">
        <v>2</v>
      </c>
      <c r="CP53" s="36">
        <f>SUM(CALCULATION!AS53:AU53)</f>
        <v>181</v>
      </c>
      <c r="CQ53" s="9">
        <v>25</v>
      </c>
      <c r="CR53" s="9">
        <v>29</v>
      </c>
      <c r="CT53" s="9">
        <f>SUM(CALCULATION!BY53:CA53)</f>
        <v>24</v>
      </c>
      <c r="CU53" s="9">
        <v>8</v>
      </c>
      <c r="CV53" s="9">
        <v>12</v>
      </c>
      <c r="CX53" s="36">
        <f>SUM(CALCULATION!BA53:BC53)</f>
        <v>161</v>
      </c>
      <c r="CY53" s="9">
        <v>13</v>
      </c>
      <c r="CZ53" s="9">
        <v>27</v>
      </c>
      <c r="DB53" s="36">
        <f>SUM(CALCULATION!BE53:BG53)</f>
        <v>20</v>
      </c>
      <c r="DC53" s="9">
        <v>4</v>
      </c>
      <c r="DD53" s="9">
        <v>3</v>
      </c>
      <c r="DF53" s="36">
        <f>SUM(CALCULATION!BI53:BK53)</f>
        <v>69</v>
      </c>
      <c r="DG53" s="9">
        <v>16</v>
      </c>
      <c r="DH53" s="9">
        <v>18</v>
      </c>
      <c r="DJ53" s="36">
        <f>SUM(CALCULATION!BM53:BO53)</f>
        <v>30</v>
      </c>
      <c r="DK53" s="52">
        <v>3</v>
      </c>
      <c r="DL53" s="52">
        <v>4</v>
      </c>
      <c r="DN53" s="36">
        <f>SUM(CALCULATION!BQ53:BS53)</f>
        <v>15</v>
      </c>
      <c r="DO53" s="10">
        <v>5</v>
      </c>
      <c r="DP53" s="10">
        <v>8</v>
      </c>
    </row>
    <row r="54" spans="1:120">
      <c r="A54" s="7">
        <f>SUM([1]Sheet1!D54:F54)</f>
        <v>68</v>
      </c>
      <c r="B54" s="9">
        <v>9</v>
      </c>
      <c r="C54" s="9">
        <v>8</v>
      </c>
      <c r="E54" s="7">
        <f>SUM([1]Sheet1!H54:J54)</f>
        <v>108</v>
      </c>
      <c r="F54" s="10">
        <v>20</v>
      </c>
      <c r="G54" s="9">
        <v>13</v>
      </c>
      <c r="I54" s="7">
        <f>SUM([1]Sheet1!L54:N54)</f>
        <v>95</v>
      </c>
      <c r="J54" s="10">
        <v>16</v>
      </c>
      <c r="K54" s="9">
        <v>11</v>
      </c>
      <c r="M54" s="7">
        <f>SUM([1]Sheet1!S54:U54)</f>
        <v>39</v>
      </c>
      <c r="N54" s="10">
        <v>8</v>
      </c>
      <c r="O54" s="9">
        <v>6</v>
      </c>
      <c r="Q54" s="7">
        <f>SUM([1]Sheet1!Z54:AB54)</f>
        <v>10</v>
      </c>
      <c r="R54" s="10">
        <v>1</v>
      </c>
      <c r="T54" s="10">
        <v>7</v>
      </c>
      <c r="U54" s="9"/>
      <c r="X54" s="10">
        <v>10</v>
      </c>
      <c r="Y54" s="9"/>
      <c r="AA54" s="7">
        <f>SUM([1]Sheet1!P54:Q54)</f>
        <v>9</v>
      </c>
      <c r="AB54" s="10">
        <v>1</v>
      </c>
      <c r="AC54" s="9">
        <v>3</v>
      </c>
      <c r="AD54" s="7">
        <f>SUM([1]Sheet1!W54:X54)</f>
        <v>8</v>
      </c>
      <c r="AE54" s="9">
        <v>5</v>
      </c>
      <c r="AF54" s="9">
        <v>7</v>
      </c>
      <c r="AK54" s="7">
        <f>SUM(CALCULATION!A54:C54)</f>
        <v>85</v>
      </c>
      <c r="AL54" s="7">
        <v>11</v>
      </c>
      <c r="AM54" s="9">
        <v>13</v>
      </c>
      <c r="AO54" s="7">
        <f>SUM(CALCULATION!T54:U54)</f>
        <v>7</v>
      </c>
      <c r="AP54" s="12">
        <v>6</v>
      </c>
      <c r="AQ54" s="9">
        <v>4</v>
      </c>
      <c r="AS54" s="7">
        <f>SUM(CALCULATION!E54:G54)</f>
        <v>141</v>
      </c>
      <c r="AT54" s="12">
        <v>22</v>
      </c>
      <c r="AU54" s="9">
        <v>23</v>
      </c>
      <c r="AW54" s="7">
        <f>SUM(CALCULATION!X54:Y54)</f>
        <v>10</v>
      </c>
      <c r="AX54" s="12">
        <v>5</v>
      </c>
      <c r="AY54" s="9">
        <v>10</v>
      </c>
      <c r="BA54" s="7">
        <f>SUM(CALCULATION!I54:K54)</f>
        <v>122</v>
      </c>
      <c r="BB54" s="12">
        <v>16</v>
      </c>
      <c r="BC54" s="9">
        <v>25</v>
      </c>
      <c r="BE54" s="7">
        <f>SUM(CALCULATION!AA54:AC54)</f>
        <v>13</v>
      </c>
      <c r="BF54" s="12">
        <v>4</v>
      </c>
      <c r="BG54" s="9">
        <v>4</v>
      </c>
      <c r="BI54" s="7">
        <f>SUM(CALCULATION!M54:O54)</f>
        <v>53</v>
      </c>
      <c r="BJ54" s="12">
        <v>13</v>
      </c>
      <c r="BK54" s="9">
        <v>6</v>
      </c>
      <c r="BM54" s="7">
        <f>SUM(CALCULATION!AD54:AF54)</f>
        <v>20</v>
      </c>
      <c r="BN54" s="12">
        <v>5</v>
      </c>
      <c r="BO54" s="9">
        <v>8</v>
      </c>
      <c r="BQ54" s="7">
        <f>SUM(CALCULATION!Q54:R54)</f>
        <v>11</v>
      </c>
      <c r="BR54" s="13">
        <v>1</v>
      </c>
      <c r="BS54" s="10">
        <v>3</v>
      </c>
      <c r="BU54" s="7">
        <f>SUM(CALCULATION!T54:U54)</f>
        <v>7</v>
      </c>
      <c r="BV54" s="12">
        <v>6</v>
      </c>
      <c r="BW54" s="9">
        <v>4</v>
      </c>
      <c r="BY54" s="7">
        <f>SUM(CALCULATION!X54:Y54)</f>
        <v>10</v>
      </c>
      <c r="BZ54" s="53">
        <v>10</v>
      </c>
      <c r="CA54" s="9">
        <v>10</v>
      </c>
      <c r="CC54" s="10">
        <f>SUM(CALCULATION!BU54:BW54)</f>
        <v>17</v>
      </c>
      <c r="CD54" s="9">
        <v>4</v>
      </c>
      <c r="CE54" s="9">
        <v>2</v>
      </c>
      <c r="CF54" s="7">
        <f t="shared" si="1"/>
        <v>23</v>
      </c>
      <c r="CH54" s="36">
        <f>SUM(CALCULATION!AK56:AM56)</f>
        <v>102</v>
      </c>
      <c r="CI54" s="9">
        <v>14</v>
      </c>
      <c r="CJ54" s="9">
        <v>15</v>
      </c>
      <c r="CL54" s="10">
        <f>SUM(CALCULATION!BU54:BW54)</f>
        <v>17</v>
      </c>
      <c r="CM54" s="9">
        <v>4</v>
      </c>
      <c r="CN54" s="9">
        <v>2</v>
      </c>
      <c r="CP54" s="36">
        <f>SUM(CALCULATION!AS54:AU54)</f>
        <v>186</v>
      </c>
      <c r="CQ54" s="9">
        <v>25</v>
      </c>
      <c r="CR54" s="9">
        <v>27</v>
      </c>
      <c r="CT54" s="9">
        <f>SUM(CALCULATION!BY54:CA54)</f>
        <v>30</v>
      </c>
      <c r="CU54" s="9">
        <v>8</v>
      </c>
      <c r="CV54" s="9">
        <v>12</v>
      </c>
      <c r="CX54" s="36">
        <f>SUM(CALCULATION!BA54:BC54)</f>
        <v>163</v>
      </c>
      <c r="CY54" s="9">
        <v>12</v>
      </c>
      <c r="CZ54" s="9">
        <v>27</v>
      </c>
      <c r="DB54" s="36">
        <f>SUM(CALCULATION!BE54:BG54)</f>
        <v>21</v>
      </c>
      <c r="DC54" s="9">
        <v>6</v>
      </c>
      <c r="DD54" s="9">
        <v>3</v>
      </c>
      <c r="DF54" s="36">
        <f>SUM(CALCULATION!BI54:BK54)</f>
        <v>72</v>
      </c>
      <c r="DG54" s="9">
        <v>16</v>
      </c>
      <c r="DH54" s="9">
        <v>17</v>
      </c>
      <c r="DJ54" s="36">
        <f>SUM(CALCULATION!BM54:BO54)</f>
        <v>33</v>
      </c>
      <c r="DK54" s="52">
        <v>3</v>
      </c>
      <c r="DL54" s="52">
        <v>4</v>
      </c>
      <c r="DN54" s="36">
        <f>SUM(CALCULATION!BQ54:BS54)</f>
        <v>15</v>
      </c>
      <c r="DO54" s="10">
        <v>4</v>
      </c>
      <c r="DP54" s="10">
        <v>8</v>
      </c>
    </row>
    <row r="55" spans="1:120">
      <c r="A55" s="7">
        <f>SUM([1]Sheet1!D55:F55)</f>
        <v>62</v>
      </c>
      <c r="B55" s="9">
        <v>9</v>
      </c>
      <c r="C55" s="9">
        <v>6</v>
      </c>
      <c r="E55" s="7">
        <f>SUM([1]Sheet1!H55:J55)</f>
        <v>98</v>
      </c>
      <c r="F55" s="10">
        <v>18</v>
      </c>
      <c r="G55" s="9">
        <v>9</v>
      </c>
      <c r="I55" s="7">
        <f>SUM([1]Sheet1!L55:N55)</f>
        <v>88</v>
      </c>
      <c r="J55" s="10">
        <v>15</v>
      </c>
      <c r="K55" s="9">
        <v>6</v>
      </c>
      <c r="M55" s="7">
        <f>SUM([1]Sheet1!S55:U55)</f>
        <v>38</v>
      </c>
      <c r="N55" s="10">
        <v>6</v>
      </c>
      <c r="O55" s="9">
        <v>6</v>
      </c>
      <c r="Q55" s="7">
        <f>SUM([1]Sheet1!Z55:AB55)</f>
        <v>9</v>
      </c>
      <c r="R55" s="10">
        <v>0</v>
      </c>
      <c r="T55" s="10">
        <v>7</v>
      </c>
      <c r="U55" s="9"/>
      <c r="X55" s="10">
        <v>6</v>
      </c>
      <c r="Y55" s="9"/>
      <c r="AA55" s="7">
        <f>SUM([1]Sheet1!P55:Q55)</f>
        <v>8</v>
      </c>
      <c r="AB55" s="10">
        <v>1</v>
      </c>
      <c r="AC55" s="9">
        <v>3</v>
      </c>
      <c r="AD55" s="7">
        <f>SUM([1]Sheet1!W55:X55)</f>
        <v>8</v>
      </c>
      <c r="AE55" s="9">
        <v>5</v>
      </c>
      <c r="AF55" s="9">
        <v>4</v>
      </c>
      <c r="AK55" s="7">
        <f>SUM(CALCULATION!A55:C55)</f>
        <v>77</v>
      </c>
      <c r="AL55" s="7">
        <v>9</v>
      </c>
      <c r="AM55" s="9">
        <v>9</v>
      </c>
      <c r="AO55" s="7">
        <f>SUM(CALCULATION!T55:U55)</f>
        <v>7</v>
      </c>
      <c r="AP55" s="12">
        <v>6</v>
      </c>
      <c r="AQ55" s="9">
        <v>4</v>
      </c>
      <c r="AS55" s="7">
        <f>SUM(CALCULATION!E55:G55)</f>
        <v>125</v>
      </c>
      <c r="AT55" s="12">
        <v>20</v>
      </c>
      <c r="AU55" s="9">
        <v>17</v>
      </c>
      <c r="AW55" s="7">
        <f>SUM(CALCULATION!X55:Y55)</f>
        <v>6</v>
      </c>
      <c r="AX55" s="12">
        <v>2</v>
      </c>
      <c r="AY55" s="9">
        <v>4</v>
      </c>
      <c r="BA55" s="7">
        <f>SUM(CALCULATION!I55:K55)</f>
        <v>109</v>
      </c>
      <c r="BB55" s="12">
        <v>15</v>
      </c>
      <c r="BC55" s="9">
        <v>17</v>
      </c>
      <c r="BE55" s="7">
        <f>SUM(CALCULATION!AA55:AC55)</f>
        <v>12</v>
      </c>
      <c r="BF55" s="12">
        <v>4</v>
      </c>
      <c r="BG55" s="9">
        <v>2</v>
      </c>
      <c r="BI55" s="7">
        <f>SUM(CALCULATION!M55:O55)</f>
        <v>50</v>
      </c>
      <c r="BJ55" s="12">
        <v>12</v>
      </c>
      <c r="BK55" s="9">
        <v>4</v>
      </c>
      <c r="BM55" s="7">
        <f>SUM(CALCULATION!AD55:AF55)</f>
        <v>17</v>
      </c>
      <c r="BN55" s="12">
        <v>5</v>
      </c>
      <c r="BO55" s="9">
        <v>5</v>
      </c>
      <c r="BQ55" s="7">
        <f>SUM(CALCULATION!Q55:R55)</f>
        <v>9</v>
      </c>
      <c r="BR55" s="13">
        <v>1</v>
      </c>
      <c r="BS55" s="10">
        <v>1</v>
      </c>
      <c r="BU55" s="7">
        <f>SUM(CALCULATION!T55:U55)</f>
        <v>7</v>
      </c>
      <c r="BV55" s="12">
        <v>6</v>
      </c>
      <c r="BW55" s="9">
        <v>4</v>
      </c>
      <c r="BY55" s="7">
        <f>SUM(CALCULATION!X55:Y55)</f>
        <v>6</v>
      </c>
      <c r="BZ55" s="53">
        <v>4</v>
      </c>
      <c r="CA55" s="9">
        <v>4</v>
      </c>
      <c r="CC55" s="10">
        <f>SUM(CALCULATION!BU55:BW55)</f>
        <v>17</v>
      </c>
      <c r="CD55" s="9">
        <v>5</v>
      </c>
      <c r="CE55" s="9">
        <v>2</v>
      </c>
      <c r="CF55" s="7">
        <f t="shared" si="1"/>
        <v>24</v>
      </c>
      <c r="CH55" s="36">
        <f>SUM(CALCULATION!AK57:AM57)</f>
        <v>105</v>
      </c>
      <c r="CI55" s="9">
        <v>12</v>
      </c>
      <c r="CJ55" s="9">
        <v>15</v>
      </c>
      <c r="CL55" s="10">
        <f>SUM(CALCULATION!BU55:BW55)</f>
        <v>17</v>
      </c>
      <c r="CM55" s="9">
        <v>5</v>
      </c>
      <c r="CN55" s="9">
        <v>2</v>
      </c>
      <c r="CP55" s="36">
        <f>SUM(CALCULATION!AS55:AU55)</f>
        <v>162</v>
      </c>
      <c r="CQ55" s="9">
        <v>23</v>
      </c>
      <c r="CR55" s="9">
        <v>23</v>
      </c>
      <c r="CT55" s="9">
        <f>SUM(CALCULATION!BY55:CA55)</f>
        <v>14</v>
      </c>
      <c r="CU55" s="9">
        <v>8</v>
      </c>
      <c r="CV55" s="9">
        <v>12</v>
      </c>
      <c r="CX55" s="36">
        <f>SUM(CALCULATION!BA55:BC55)</f>
        <v>141</v>
      </c>
      <c r="CY55" s="9">
        <v>13</v>
      </c>
      <c r="CZ55" s="9">
        <v>24</v>
      </c>
      <c r="DB55" s="37">
        <f>SUM(CALCULATION!BE55:BG55)</f>
        <v>18</v>
      </c>
      <c r="DC55" s="9">
        <v>4</v>
      </c>
      <c r="DD55" s="9">
        <v>1</v>
      </c>
      <c r="DF55" s="36">
        <f>SUM(CALCULATION!BI55:BK55)</f>
        <v>66</v>
      </c>
      <c r="DG55" s="9">
        <v>13</v>
      </c>
      <c r="DH55" s="9">
        <v>12</v>
      </c>
      <c r="DJ55" s="36">
        <f>SUM(CALCULATION!BM55:BO55)</f>
        <v>27</v>
      </c>
      <c r="DK55" s="52">
        <v>2</v>
      </c>
      <c r="DL55" s="52">
        <v>3</v>
      </c>
      <c r="DN55" s="37">
        <f>SUM(CALCULATION!BQ55:BS55)</f>
        <v>11</v>
      </c>
      <c r="DO55" s="10">
        <v>5</v>
      </c>
      <c r="DP55" s="10">
        <v>6</v>
      </c>
    </row>
    <row r="56" spans="1:120">
      <c r="A56" s="7">
        <f>SUM([1]Sheet1!D56:F56)</f>
        <v>66</v>
      </c>
      <c r="B56" s="9">
        <v>9</v>
      </c>
      <c r="C56" s="9">
        <v>8</v>
      </c>
      <c r="E56" s="7">
        <f>SUM([1]Sheet1!H56:J56)</f>
        <v>104</v>
      </c>
      <c r="F56" s="10">
        <v>17</v>
      </c>
      <c r="G56" s="9">
        <v>13</v>
      </c>
      <c r="I56" s="7">
        <f>SUM([1]Sheet1!L56:N56)</f>
        <v>95</v>
      </c>
      <c r="J56" s="10">
        <v>14</v>
      </c>
      <c r="K56" s="9">
        <v>11</v>
      </c>
      <c r="M56" s="7">
        <f>SUM([1]Sheet1!S56:U56)</f>
        <v>35</v>
      </c>
      <c r="N56" s="10">
        <v>7</v>
      </c>
      <c r="O56" s="9">
        <v>6</v>
      </c>
      <c r="Q56" s="7">
        <f>SUM([1]Sheet1!Z56:AB56)</f>
        <v>10</v>
      </c>
      <c r="R56" s="10">
        <v>1</v>
      </c>
      <c r="T56" s="10">
        <v>5</v>
      </c>
      <c r="U56" s="9"/>
      <c r="X56" s="10">
        <v>10</v>
      </c>
      <c r="Y56" s="9"/>
      <c r="AA56" s="7">
        <f>SUM([1]Sheet1!P56:Q56)</f>
        <v>8</v>
      </c>
      <c r="AB56" s="10">
        <v>1</v>
      </c>
      <c r="AC56" s="9">
        <v>4</v>
      </c>
      <c r="AD56" s="7">
        <f>SUM([1]Sheet1!W56:X56)</f>
        <v>7</v>
      </c>
      <c r="AE56" s="9">
        <v>5</v>
      </c>
      <c r="AF56" s="9">
        <v>7</v>
      </c>
      <c r="AK56" s="7">
        <f>SUM(CALCULATION!A56:C56)</f>
        <v>83</v>
      </c>
      <c r="AL56" s="7">
        <v>10</v>
      </c>
      <c r="AM56" s="9">
        <v>9</v>
      </c>
      <c r="AO56" s="7">
        <f>SUM(CALCULATION!T56:U56)</f>
        <v>5</v>
      </c>
      <c r="AP56" s="12">
        <v>6</v>
      </c>
      <c r="AQ56" s="9">
        <v>3</v>
      </c>
      <c r="AS56" s="7">
        <f>SUM(CALCULATION!E56:G56)</f>
        <v>134</v>
      </c>
      <c r="AT56" s="12">
        <v>18</v>
      </c>
      <c r="AU56" s="9">
        <v>14</v>
      </c>
      <c r="AW56" s="7">
        <f>SUM(CALCULATION!X56:Y56)</f>
        <v>10</v>
      </c>
      <c r="AX56" s="12">
        <v>3</v>
      </c>
      <c r="AY56" s="9">
        <v>8</v>
      </c>
      <c r="BA56" s="7">
        <f>SUM(CALCULATION!I56:K56)</f>
        <v>120</v>
      </c>
      <c r="BB56" s="12">
        <v>13</v>
      </c>
      <c r="BC56" s="9">
        <v>17</v>
      </c>
      <c r="BE56" s="7">
        <f>SUM(CALCULATION!AA56:AC56)</f>
        <v>13</v>
      </c>
      <c r="BF56" s="12">
        <v>4</v>
      </c>
      <c r="BG56" s="9">
        <v>2</v>
      </c>
      <c r="BI56" s="7">
        <f>SUM(CALCULATION!M56:O56)</f>
        <v>48</v>
      </c>
      <c r="BJ56" s="12">
        <v>12</v>
      </c>
      <c r="BK56" s="9">
        <v>6</v>
      </c>
      <c r="BM56" s="7">
        <f>SUM(CALCULATION!AD56:AF56)</f>
        <v>19</v>
      </c>
      <c r="BN56" s="12">
        <v>4</v>
      </c>
      <c r="BO56" s="9">
        <v>6</v>
      </c>
      <c r="BQ56" s="7">
        <f>SUM(CALCULATION!Q56:R56)</f>
        <v>11</v>
      </c>
      <c r="BR56" s="13">
        <v>1</v>
      </c>
      <c r="BS56" s="10">
        <v>3</v>
      </c>
      <c r="BU56" s="7">
        <f>SUM(CALCULATION!T56:U56)</f>
        <v>5</v>
      </c>
      <c r="BV56" s="12">
        <v>6</v>
      </c>
      <c r="BW56" s="9">
        <v>3</v>
      </c>
      <c r="BY56" s="7">
        <f>SUM(CALCULATION!X56:Y56)</f>
        <v>10</v>
      </c>
      <c r="BZ56" s="53">
        <v>6</v>
      </c>
      <c r="CA56" s="9">
        <v>8</v>
      </c>
      <c r="CC56" s="10">
        <f>SUM(CALCULATION!BU56:BW56)</f>
        <v>14</v>
      </c>
      <c r="CD56" s="9">
        <v>4</v>
      </c>
      <c r="CE56" s="9">
        <v>2</v>
      </c>
      <c r="CF56" s="7">
        <f t="shared" si="1"/>
        <v>20</v>
      </c>
      <c r="CH56" s="36">
        <f>SUM(CALCULATION!AK58:AM58)</f>
        <v>102</v>
      </c>
      <c r="CI56" s="9">
        <v>14</v>
      </c>
      <c r="CJ56" s="9">
        <v>12</v>
      </c>
      <c r="CL56" s="10">
        <f>SUM(CALCULATION!BU56:BW56)</f>
        <v>14</v>
      </c>
      <c r="CM56" s="9">
        <v>4</v>
      </c>
      <c r="CN56" s="9">
        <v>2</v>
      </c>
      <c r="CP56" s="36">
        <f>SUM(CALCULATION!AS56:AU56)</f>
        <v>166</v>
      </c>
      <c r="CQ56" s="9">
        <v>24</v>
      </c>
      <c r="CR56" s="9">
        <v>28</v>
      </c>
      <c r="CT56" s="9">
        <f>SUM(CALCULATION!BY56:CA56)</f>
        <v>24</v>
      </c>
      <c r="CU56" s="9">
        <v>8</v>
      </c>
      <c r="CV56" s="9">
        <v>12</v>
      </c>
      <c r="CX56" s="36">
        <f>SUM(CALCULATION!BA56:BC56)</f>
        <v>150</v>
      </c>
      <c r="CY56" s="9">
        <v>12</v>
      </c>
      <c r="CZ56" s="9">
        <v>24</v>
      </c>
      <c r="DB56" s="36">
        <f>SUM(CALCULATION!BE56:BG56)</f>
        <v>19</v>
      </c>
      <c r="DC56" s="9">
        <v>5</v>
      </c>
      <c r="DD56" s="9">
        <v>2</v>
      </c>
      <c r="DF56" s="36">
        <f>SUM(CALCULATION!BI56:BK56)</f>
        <v>66</v>
      </c>
      <c r="DG56" s="9">
        <v>16</v>
      </c>
      <c r="DH56" s="9">
        <v>15</v>
      </c>
      <c r="DJ56" s="36">
        <f>SUM(CALCULATION!BM56:BO56)</f>
        <v>29</v>
      </c>
      <c r="DK56" s="52">
        <v>3</v>
      </c>
      <c r="DL56" s="52">
        <v>3</v>
      </c>
      <c r="DN56" s="36">
        <f>SUM(CALCULATION!BQ56:BS56)</f>
        <v>15</v>
      </c>
      <c r="DO56" s="10">
        <v>5</v>
      </c>
      <c r="DP56" s="10">
        <v>8</v>
      </c>
    </row>
    <row r="57" spans="1:120">
      <c r="A57" s="7">
        <f>SUM([1]Sheet1!D57:F57)</f>
        <v>69</v>
      </c>
      <c r="B57" s="9">
        <v>8</v>
      </c>
      <c r="C57" s="9">
        <v>8</v>
      </c>
      <c r="E57" s="7">
        <f>SUM([1]Sheet1!H57:J57)</f>
        <v>110</v>
      </c>
      <c r="F57" s="10">
        <v>19</v>
      </c>
      <c r="G57" s="9">
        <v>13</v>
      </c>
      <c r="I57" s="7">
        <f>SUM([1]Sheet1!L57:N57)</f>
        <v>97</v>
      </c>
      <c r="J57" s="10">
        <v>15</v>
      </c>
      <c r="K57" s="9">
        <v>11</v>
      </c>
      <c r="M57" s="7">
        <f>SUM([1]Sheet1!S57:U57)</f>
        <v>39</v>
      </c>
      <c r="N57" s="10">
        <v>7</v>
      </c>
      <c r="O57" s="9">
        <v>6</v>
      </c>
      <c r="Q57" s="7">
        <f>SUM([1]Sheet1!Z57:AB57)</f>
        <v>10</v>
      </c>
      <c r="R57" s="10">
        <v>1</v>
      </c>
      <c r="T57" s="10">
        <v>7</v>
      </c>
      <c r="U57" s="9"/>
      <c r="X57" s="10">
        <v>10</v>
      </c>
      <c r="Y57" s="9"/>
      <c r="AA57" s="7">
        <f>SUM([1]Sheet1!P57:Q57)</f>
        <v>8</v>
      </c>
      <c r="AB57" s="10"/>
      <c r="AC57" s="9">
        <v>2</v>
      </c>
      <c r="AD57" s="7">
        <f>SUM([1]Sheet1!W57:X57)</f>
        <v>8</v>
      </c>
      <c r="AE57" s="9">
        <v>5</v>
      </c>
      <c r="AF57" s="9">
        <v>7</v>
      </c>
      <c r="AK57" s="7">
        <f>SUM(CALCULATION!A57:C57)</f>
        <v>85</v>
      </c>
      <c r="AL57" s="7">
        <v>11</v>
      </c>
      <c r="AM57" s="9">
        <v>9</v>
      </c>
      <c r="AO57" s="7">
        <f>SUM(CALCULATION!T57:U57)</f>
        <v>7</v>
      </c>
      <c r="AP57" s="12">
        <v>6</v>
      </c>
      <c r="AQ57" s="9">
        <v>4</v>
      </c>
      <c r="AS57" s="7">
        <f>SUM(CALCULATION!E57:G57)</f>
        <v>142</v>
      </c>
      <c r="AT57" s="12">
        <v>22</v>
      </c>
      <c r="AU57" s="9">
        <v>22</v>
      </c>
      <c r="AW57" s="7">
        <f>SUM(CALCULATION!X57:Y57)</f>
        <v>10</v>
      </c>
      <c r="AX57" s="12">
        <v>3</v>
      </c>
      <c r="AY57" s="9">
        <v>8</v>
      </c>
      <c r="BA57" s="7">
        <f>SUM(CALCULATION!I57:K57)</f>
        <v>123</v>
      </c>
      <c r="BB57" s="12">
        <v>14</v>
      </c>
      <c r="BC57" s="9">
        <v>22</v>
      </c>
      <c r="BE57" s="7">
        <f>SUM(CALCULATION!AA57:AC57)</f>
        <v>10</v>
      </c>
      <c r="BF57" s="12">
        <v>4</v>
      </c>
      <c r="BG57" s="9">
        <v>5</v>
      </c>
      <c r="BI57" s="7">
        <f>SUM(CALCULATION!M57:O57)</f>
        <v>52</v>
      </c>
      <c r="BJ57" s="12">
        <v>12</v>
      </c>
      <c r="BK57" s="9">
        <v>5</v>
      </c>
      <c r="BM57" s="7">
        <f>SUM(CALCULATION!AD57:AF57)</f>
        <v>20</v>
      </c>
      <c r="BN57" s="12">
        <v>5</v>
      </c>
      <c r="BO57" s="9">
        <v>7</v>
      </c>
      <c r="BQ57" s="7">
        <f>SUM(CALCULATION!Q57:R57)</f>
        <v>11</v>
      </c>
      <c r="BR57" s="13">
        <v>1</v>
      </c>
      <c r="BS57" s="10">
        <v>3</v>
      </c>
      <c r="BU57" s="7">
        <f>SUM(CALCULATION!T57:U57)</f>
        <v>7</v>
      </c>
      <c r="BV57" s="12">
        <v>6</v>
      </c>
      <c r="BW57" s="9">
        <v>4</v>
      </c>
      <c r="BY57" s="7">
        <f>SUM(CALCULATION!X57:Y57)</f>
        <v>10</v>
      </c>
      <c r="BZ57" s="53">
        <v>6</v>
      </c>
      <c r="CA57" s="9">
        <v>8</v>
      </c>
      <c r="CC57" s="10">
        <f>SUM(CALCULATION!BU57:BW57)</f>
        <v>17</v>
      </c>
      <c r="CD57" s="9">
        <v>5</v>
      </c>
      <c r="CE57" s="9">
        <v>2</v>
      </c>
      <c r="CF57" s="7">
        <f t="shared" si="1"/>
        <v>24</v>
      </c>
      <c r="CH57" s="37">
        <f>SUM(CALCULATION!AK59:AM59)</f>
        <v>82</v>
      </c>
      <c r="CI57" s="9">
        <v>11</v>
      </c>
      <c r="CJ57" s="9">
        <v>13</v>
      </c>
      <c r="CL57" s="10">
        <f>SUM(CALCULATION!BU57:BW57)</f>
        <v>17</v>
      </c>
      <c r="CM57" s="9">
        <v>5</v>
      </c>
      <c r="CN57" s="9">
        <v>2</v>
      </c>
      <c r="CP57" s="36">
        <f>SUM(CALCULATION!AS57:AU57)</f>
        <v>186</v>
      </c>
      <c r="CQ57" s="9">
        <v>21</v>
      </c>
      <c r="CR57" s="9">
        <v>29</v>
      </c>
      <c r="CT57" s="9">
        <f>SUM(CALCULATION!BY57:CA57)</f>
        <v>24</v>
      </c>
      <c r="CU57" s="9">
        <v>8</v>
      </c>
      <c r="CV57" s="9">
        <v>12</v>
      </c>
      <c r="CX57" s="36">
        <f>SUM(CALCULATION!BA57:BC57)</f>
        <v>159</v>
      </c>
      <c r="CY57" s="9">
        <v>11</v>
      </c>
      <c r="CZ57" s="9">
        <v>27</v>
      </c>
      <c r="DB57" s="36">
        <f>SUM(CALCULATION!BE57:BG57)</f>
        <v>19</v>
      </c>
      <c r="DC57" s="9">
        <v>5</v>
      </c>
      <c r="DD57" s="9">
        <v>2</v>
      </c>
      <c r="DF57" s="36">
        <f>SUM(CALCULATION!BI57:BK57)</f>
        <v>69</v>
      </c>
      <c r="DG57" s="9">
        <v>13</v>
      </c>
      <c r="DH57" s="9">
        <v>16</v>
      </c>
      <c r="DJ57" s="36">
        <f>SUM(CALCULATION!BM57:BO57)</f>
        <v>32</v>
      </c>
      <c r="DK57" s="52">
        <v>2</v>
      </c>
      <c r="DL57" s="52">
        <v>4</v>
      </c>
      <c r="DN57" s="36">
        <f>SUM(CALCULATION!BQ57:BS57)</f>
        <v>15</v>
      </c>
      <c r="DO57" s="10">
        <v>5</v>
      </c>
      <c r="DP57" s="10">
        <v>8</v>
      </c>
    </row>
    <row r="58" spans="1:120">
      <c r="A58" s="7">
        <f>SUM([1]Sheet1!D58:F58)</f>
        <v>65</v>
      </c>
      <c r="B58" s="9">
        <v>9</v>
      </c>
      <c r="C58" s="9">
        <v>7</v>
      </c>
      <c r="E58" s="7">
        <f>SUM([1]Sheet1!H58:J58)</f>
        <v>109</v>
      </c>
      <c r="F58" s="10">
        <v>19</v>
      </c>
      <c r="G58" s="9">
        <v>8</v>
      </c>
      <c r="I58" s="7">
        <f>SUM([1]Sheet1!L58:N58)</f>
        <v>95</v>
      </c>
      <c r="J58" s="10">
        <v>15</v>
      </c>
      <c r="K58" s="9">
        <v>11</v>
      </c>
      <c r="M58" s="7">
        <f>SUM([1]Sheet1!S58:U58)</f>
        <v>38</v>
      </c>
      <c r="N58" s="10">
        <v>8</v>
      </c>
      <c r="O58" s="9">
        <v>6</v>
      </c>
      <c r="Q58" s="7">
        <f>SUM([1]Sheet1!Z58:AB58)</f>
        <v>9</v>
      </c>
      <c r="R58" s="10">
        <v>0</v>
      </c>
      <c r="T58" s="10">
        <v>7</v>
      </c>
      <c r="U58" s="9"/>
      <c r="X58" s="10">
        <v>10</v>
      </c>
      <c r="Y58" s="9"/>
      <c r="AA58" s="7">
        <f>SUM([1]Sheet1!P58:Q58)</f>
        <v>8</v>
      </c>
      <c r="AB58" s="10"/>
      <c r="AC58" s="9">
        <v>2</v>
      </c>
      <c r="AD58" s="7">
        <f>SUM([1]Sheet1!W58:X58)</f>
        <v>8</v>
      </c>
      <c r="AE58" s="9">
        <v>5</v>
      </c>
      <c r="AF58" s="9">
        <v>7</v>
      </c>
      <c r="AK58" s="7">
        <f>SUM(CALCULATION!A58:C58)</f>
        <v>81</v>
      </c>
      <c r="AL58" s="7">
        <v>11</v>
      </c>
      <c r="AM58" s="9">
        <v>10</v>
      </c>
      <c r="AO58" s="7">
        <f>SUM(CALCULATION!T58:U58)</f>
        <v>7</v>
      </c>
      <c r="AP58" s="12">
        <v>6</v>
      </c>
      <c r="AQ58" s="9">
        <v>4</v>
      </c>
      <c r="AS58" s="7">
        <f>SUM(CALCULATION!E58:G58)</f>
        <v>136</v>
      </c>
      <c r="AT58" s="12">
        <v>23</v>
      </c>
      <c r="AU58" s="9">
        <v>21</v>
      </c>
      <c r="AW58" s="7">
        <f>SUM(CALCULATION!X58:Y58)</f>
        <v>10</v>
      </c>
      <c r="AX58" s="12">
        <v>3</v>
      </c>
      <c r="AY58" s="9">
        <v>8</v>
      </c>
      <c r="BA58" s="7">
        <f>SUM(CALCULATION!I58:K58)</f>
        <v>121</v>
      </c>
      <c r="BB58" s="12">
        <v>14</v>
      </c>
      <c r="BC58" s="9">
        <v>22</v>
      </c>
      <c r="BE58" s="7">
        <f>SUM(CALCULATION!AA58:AC58)</f>
        <v>10</v>
      </c>
      <c r="BF58" s="12">
        <v>4</v>
      </c>
      <c r="BG58" s="9">
        <v>4</v>
      </c>
      <c r="BI58" s="7">
        <f>SUM(CALCULATION!M58:O58)</f>
        <v>52</v>
      </c>
      <c r="BJ58" s="12">
        <v>12</v>
      </c>
      <c r="BK58" s="9">
        <v>6</v>
      </c>
      <c r="BM58" s="7">
        <f>SUM(CALCULATION!AD58:AF58)</f>
        <v>20</v>
      </c>
      <c r="BN58" s="12">
        <v>5</v>
      </c>
      <c r="BO58" s="9">
        <v>8</v>
      </c>
      <c r="BQ58" s="7">
        <f>SUM(CALCULATION!Q58:R58)</f>
        <v>9</v>
      </c>
      <c r="BR58" s="13">
        <v>1</v>
      </c>
      <c r="BS58" s="10">
        <v>4</v>
      </c>
      <c r="BU58" s="7">
        <f>SUM(CALCULATION!T58:U58)</f>
        <v>7</v>
      </c>
      <c r="BV58" s="12">
        <v>6</v>
      </c>
      <c r="BW58" s="9">
        <v>4</v>
      </c>
      <c r="BY58" s="7">
        <f>SUM(CALCULATION!X58:Y58)</f>
        <v>10</v>
      </c>
      <c r="BZ58" s="53">
        <v>6</v>
      </c>
      <c r="CA58" s="9">
        <v>8</v>
      </c>
      <c r="CC58" s="10">
        <f>SUM(CALCULATION!BU58:BW58)</f>
        <v>17</v>
      </c>
      <c r="CD58" s="9">
        <v>4</v>
      </c>
      <c r="CE58" s="9">
        <v>2</v>
      </c>
      <c r="CF58" s="7">
        <f t="shared" si="1"/>
        <v>23</v>
      </c>
      <c r="CH58" s="35">
        <v>102</v>
      </c>
      <c r="CI58" s="9">
        <v>13</v>
      </c>
      <c r="CJ58" s="9">
        <v>11</v>
      </c>
      <c r="CL58" s="10">
        <f>SUM(CALCULATION!BU58:BW58)</f>
        <v>17</v>
      </c>
      <c r="CM58" s="9">
        <v>4</v>
      </c>
      <c r="CN58" s="9">
        <v>2</v>
      </c>
      <c r="CP58" s="36">
        <f>SUM(CALCULATION!AS58:AU58)</f>
        <v>180</v>
      </c>
      <c r="CQ58" s="9">
        <v>23</v>
      </c>
      <c r="CR58" s="9">
        <v>29</v>
      </c>
      <c r="CT58" s="9">
        <f>SUM(CALCULATION!BY58:CA58)</f>
        <v>24</v>
      </c>
      <c r="CU58" s="9">
        <v>8</v>
      </c>
      <c r="CV58" s="9">
        <v>12</v>
      </c>
      <c r="CX58" s="36">
        <f>SUM(CALCULATION!BA58:BC58)</f>
        <v>157</v>
      </c>
      <c r="CY58" s="9">
        <v>12</v>
      </c>
      <c r="CZ58" s="9">
        <v>25</v>
      </c>
      <c r="DB58" s="36">
        <f>SUM(CALCULATION!BE58:BG58)</f>
        <v>18</v>
      </c>
      <c r="DC58" s="9">
        <v>5</v>
      </c>
      <c r="DD58" s="9">
        <v>2</v>
      </c>
      <c r="DF58" s="36">
        <f>SUM(CALCULATION!BI58:BK58)</f>
        <v>70</v>
      </c>
      <c r="DG58" s="9">
        <v>16</v>
      </c>
      <c r="DH58" s="9">
        <v>16</v>
      </c>
      <c r="DJ58" s="36">
        <f>SUM(CALCULATION!BM58:BO58)</f>
        <v>33</v>
      </c>
      <c r="DK58" s="52">
        <v>3</v>
      </c>
      <c r="DL58" s="52">
        <v>4</v>
      </c>
      <c r="DN58" s="36">
        <f>SUM(CALCULATION!BQ58:BS58)</f>
        <v>14</v>
      </c>
      <c r="DO58" s="10">
        <v>5</v>
      </c>
      <c r="DP58" s="10">
        <v>7</v>
      </c>
    </row>
    <row r="59" spans="1:120">
      <c r="A59" s="7">
        <f>SUM([1]Sheet1!D59:F59)</f>
        <v>44</v>
      </c>
      <c r="B59" s="9">
        <v>9</v>
      </c>
      <c r="C59" s="9">
        <v>8</v>
      </c>
      <c r="E59" s="7">
        <f>SUM([1]Sheet1!H59:J59)</f>
        <v>73</v>
      </c>
      <c r="F59" s="10">
        <v>20</v>
      </c>
      <c r="G59" s="9">
        <v>12</v>
      </c>
      <c r="I59" s="7">
        <f>SUM([1]Sheet1!L59:N59)</f>
        <v>69</v>
      </c>
      <c r="J59" s="10">
        <v>16</v>
      </c>
      <c r="K59" s="9">
        <v>11</v>
      </c>
      <c r="M59" s="7">
        <f>SUM([1]Sheet1!S59:U59)</f>
        <v>32</v>
      </c>
      <c r="N59" s="10">
        <v>8</v>
      </c>
      <c r="O59" s="9">
        <v>6</v>
      </c>
      <c r="Q59" s="7">
        <f>SUM([1]Sheet1!Z59:AB59)</f>
        <v>4</v>
      </c>
      <c r="R59" s="10">
        <v>1</v>
      </c>
      <c r="T59" s="10">
        <v>7</v>
      </c>
      <c r="U59" s="9"/>
      <c r="X59" s="10">
        <v>10</v>
      </c>
      <c r="Y59" s="9"/>
      <c r="AA59" s="7">
        <f>SUM([1]Sheet1!P59:Q59)</f>
        <v>5</v>
      </c>
      <c r="AB59" s="10">
        <v>1</v>
      </c>
      <c r="AC59" s="9">
        <v>3</v>
      </c>
      <c r="AD59" s="7">
        <f>SUM([1]Sheet1!W59:X59)</f>
        <v>7</v>
      </c>
      <c r="AE59" s="9">
        <v>5</v>
      </c>
      <c r="AF59" s="9">
        <v>7</v>
      </c>
      <c r="AK59" s="7">
        <f>SUM(CALCULATION!A59:C59)</f>
        <v>61</v>
      </c>
      <c r="AL59" s="7">
        <v>10</v>
      </c>
      <c r="AM59" s="9">
        <v>11</v>
      </c>
      <c r="AO59" s="7">
        <f>SUM(CALCULATION!T59:U59)</f>
        <v>7</v>
      </c>
      <c r="AP59" s="12">
        <v>6</v>
      </c>
      <c r="AQ59" s="9">
        <v>4</v>
      </c>
      <c r="AS59" s="7">
        <f>SUM(CALCULATION!E59:G59)</f>
        <v>105</v>
      </c>
      <c r="AT59" s="12">
        <v>21</v>
      </c>
      <c r="AU59" s="9">
        <v>19</v>
      </c>
      <c r="AW59" s="7">
        <f>SUM(CALCULATION!X59:Y59)</f>
        <v>10</v>
      </c>
      <c r="AX59" s="12">
        <v>5</v>
      </c>
      <c r="AY59" s="9">
        <v>8</v>
      </c>
      <c r="BA59" s="7">
        <f>SUM(CALCULATION!I59:K59)</f>
        <v>96</v>
      </c>
      <c r="BB59" s="12">
        <v>13</v>
      </c>
      <c r="BC59" s="9">
        <v>25</v>
      </c>
      <c r="BE59" s="7">
        <f>SUM(CALCULATION!AA59:AC59)</f>
        <v>9</v>
      </c>
      <c r="BF59" s="12">
        <v>3</v>
      </c>
      <c r="BG59" s="9">
        <v>5</v>
      </c>
      <c r="BI59" s="7">
        <f>SUM(CALCULATION!M59:O59)</f>
        <v>46</v>
      </c>
      <c r="BJ59" s="12">
        <v>12</v>
      </c>
      <c r="BK59" s="9">
        <v>5</v>
      </c>
      <c r="BM59" s="7">
        <f>SUM(CALCULATION!AD59:AF59)</f>
        <v>19</v>
      </c>
      <c r="BN59" s="12">
        <v>5</v>
      </c>
      <c r="BO59" s="9">
        <v>8</v>
      </c>
      <c r="BQ59" s="7">
        <f>SUM(CALCULATION!Q59:R59)</f>
        <v>5</v>
      </c>
      <c r="BR59" s="13">
        <v>1</v>
      </c>
      <c r="BS59" s="10">
        <v>4</v>
      </c>
      <c r="BU59" s="7">
        <f>SUM(CALCULATION!T59:U59)</f>
        <v>7</v>
      </c>
      <c r="BV59" s="12">
        <v>6</v>
      </c>
      <c r="BW59" s="9">
        <v>4</v>
      </c>
      <c r="BY59" s="7">
        <f>SUM(CALCULATION!X59:Y59)</f>
        <v>10</v>
      </c>
      <c r="BZ59" s="53">
        <v>10</v>
      </c>
      <c r="CA59" s="9">
        <v>8</v>
      </c>
      <c r="CC59" s="10">
        <f>SUM(CALCULATION!BU59:BW59)</f>
        <v>17</v>
      </c>
      <c r="CD59" s="9">
        <v>5</v>
      </c>
      <c r="CE59" s="9">
        <v>2</v>
      </c>
      <c r="CF59" s="7">
        <f t="shared" si="1"/>
        <v>24</v>
      </c>
      <c r="CH59" s="35">
        <v>82</v>
      </c>
      <c r="CI59" s="9">
        <v>11</v>
      </c>
      <c r="CJ59" s="9">
        <v>15</v>
      </c>
      <c r="CL59" s="10">
        <f>SUM(CALCULATION!BU59:BW59)</f>
        <v>17</v>
      </c>
      <c r="CM59" s="9">
        <v>5</v>
      </c>
      <c r="CN59" s="9">
        <v>2</v>
      </c>
      <c r="CP59" s="39">
        <f>SUM(CALCULATION!AS59:AU59)</f>
        <v>145</v>
      </c>
      <c r="CQ59" s="9">
        <v>25</v>
      </c>
      <c r="CR59" s="9">
        <v>29</v>
      </c>
      <c r="CT59" s="9">
        <f>SUM(CALCULATION!BY59:CA59)</f>
        <v>28</v>
      </c>
      <c r="CU59" s="9">
        <v>8</v>
      </c>
      <c r="CV59" s="9">
        <v>12</v>
      </c>
      <c r="CX59" s="37">
        <f>SUM(CALCULATION!BA59:BC59)</f>
        <v>134</v>
      </c>
      <c r="CY59" s="9">
        <v>12</v>
      </c>
      <c r="CZ59" s="9">
        <v>25</v>
      </c>
      <c r="DB59" s="37">
        <f>SUM(CALCULATION!BE59:BG59)</f>
        <v>17</v>
      </c>
      <c r="DC59" s="9">
        <v>4</v>
      </c>
      <c r="DD59" s="9">
        <v>2</v>
      </c>
      <c r="DF59" s="39">
        <f>SUM(CALCULATION!BI59:BK59)</f>
        <v>63</v>
      </c>
      <c r="DG59" s="9">
        <v>15</v>
      </c>
      <c r="DH59" s="9">
        <v>16</v>
      </c>
      <c r="DJ59" s="39">
        <f>SUM(CALCULATION!BM59:BO59)</f>
        <v>32</v>
      </c>
      <c r="DK59" s="52">
        <v>1</v>
      </c>
      <c r="DL59" s="52">
        <v>4</v>
      </c>
      <c r="DN59" s="37">
        <f>SUM(CALCULATION!BQ59:BS59)</f>
        <v>10</v>
      </c>
      <c r="DO59" s="10">
        <v>5</v>
      </c>
      <c r="DP59" s="10">
        <v>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99AEE-13A7-4C47-84ED-4E63ADE35D43}">
  <dimension ref="A1:T64"/>
  <sheetViews>
    <sheetView tabSelected="1" workbookViewId="0">
      <selection sqref="A1:T64"/>
    </sheetView>
  </sheetViews>
  <sheetFormatPr defaultColWidth="9" defaultRowHeight="14.25"/>
  <cols>
    <col min="1" max="1" width="3.42578125" style="102" customWidth="1"/>
    <col min="2" max="2" width="28.28515625" style="102" customWidth="1"/>
    <col min="3" max="3" width="8.28515625" style="102" customWidth="1"/>
    <col min="4" max="4" width="5.140625" style="102" customWidth="1"/>
    <col min="5" max="5" width="8.42578125" style="102" customWidth="1"/>
    <col min="6" max="6" width="3.5703125" style="102" customWidth="1"/>
    <col min="7" max="7" width="8.5703125" style="102" customWidth="1"/>
    <col min="8" max="8" width="4.140625" style="102" customWidth="1"/>
    <col min="9" max="9" width="8.28515625" style="102" customWidth="1"/>
    <col min="10" max="10" width="5.28515625" style="102" customWidth="1"/>
    <col min="11" max="11" width="8.28515625" style="102" customWidth="1"/>
    <col min="12" max="12" width="5.28515625" style="102" customWidth="1"/>
    <col min="13" max="13" width="8.28515625" style="102" customWidth="1"/>
    <col min="14" max="14" width="5" style="102" customWidth="1"/>
    <col min="15" max="15" width="8.28515625" style="102" customWidth="1"/>
    <col min="16" max="16" width="5.28515625" style="102" customWidth="1"/>
    <col min="17" max="17" width="8.42578125" style="102" customWidth="1"/>
    <col min="18" max="18" width="5" style="102" customWidth="1"/>
    <col min="19" max="19" width="8.28515625" style="102" customWidth="1"/>
    <col min="20" max="20" width="5.7109375" style="102" customWidth="1"/>
    <col min="21" max="16384" width="9" style="102"/>
  </cols>
  <sheetData>
    <row r="1" spans="1:20" ht="19.5" customHeight="1">
      <c r="A1" s="101" t="s">
        <v>99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17.25" customHeight="1">
      <c r="A2" s="101" t="s">
        <v>171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0" ht="30.95" customHeight="1">
      <c r="A3" s="108" t="s">
        <v>127</v>
      </c>
      <c r="B3" s="109" t="s">
        <v>3</v>
      </c>
      <c r="C3" s="110" t="s">
        <v>4</v>
      </c>
      <c r="D3" s="110"/>
      <c r="E3" s="110"/>
      <c r="F3" s="110"/>
      <c r="G3" s="110" t="s">
        <v>5</v>
      </c>
      <c r="H3" s="110"/>
      <c r="I3" s="110"/>
      <c r="J3" s="110"/>
      <c r="K3" s="110" t="s">
        <v>6</v>
      </c>
      <c r="L3" s="110"/>
      <c r="M3" s="110"/>
      <c r="N3" s="110"/>
      <c r="O3" s="111" t="s">
        <v>7</v>
      </c>
      <c r="P3" s="111"/>
      <c r="Q3" s="111"/>
      <c r="R3" s="111"/>
      <c r="S3" s="116" t="s">
        <v>8</v>
      </c>
      <c r="T3" s="116"/>
    </row>
    <row r="4" spans="1:20" ht="66" customHeight="1">
      <c r="A4" s="108"/>
      <c r="B4" s="109"/>
      <c r="C4" s="112" t="s">
        <v>162</v>
      </c>
      <c r="D4" s="112"/>
      <c r="E4" s="115" t="s">
        <v>163</v>
      </c>
      <c r="F4" s="115"/>
      <c r="G4" s="112" t="s">
        <v>164</v>
      </c>
      <c r="H4" s="112"/>
      <c r="I4" s="112" t="s">
        <v>166</v>
      </c>
      <c r="J4" s="112"/>
      <c r="K4" s="112" t="s">
        <v>165</v>
      </c>
      <c r="L4" s="112"/>
      <c r="M4" s="112" t="s">
        <v>167</v>
      </c>
      <c r="N4" s="112"/>
      <c r="O4" s="112" t="s">
        <v>170</v>
      </c>
      <c r="P4" s="112"/>
      <c r="Q4" s="115" t="s">
        <v>169</v>
      </c>
      <c r="R4" s="115"/>
      <c r="S4" s="112" t="s">
        <v>168</v>
      </c>
      <c r="T4" s="112"/>
    </row>
    <row r="5" spans="1:20" ht="23.25" customHeight="1">
      <c r="A5" s="108"/>
      <c r="B5" s="109"/>
      <c r="C5" s="113" t="s">
        <v>17</v>
      </c>
      <c r="D5" s="114" t="s">
        <v>18</v>
      </c>
      <c r="E5" s="113" t="s">
        <v>17</v>
      </c>
      <c r="F5" s="114" t="s">
        <v>18</v>
      </c>
      <c r="G5" s="113" t="s">
        <v>17</v>
      </c>
      <c r="H5" s="114" t="s">
        <v>18</v>
      </c>
      <c r="I5" s="113" t="s">
        <v>17</v>
      </c>
      <c r="J5" s="114" t="s">
        <v>18</v>
      </c>
      <c r="K5" s="113" t="s">
        <v>17</v>
      </c>
      <c r="L5" s="114" t="s">
        <v>18</v>
      </c>
      <c r="M5" s="113" t="s">
        <v>17</v>
      </c>
      <c r="N5" s="114" t="s">
        <v>18</v>
      </c>
      <c r="O5" s="113" t="s">
        <v>17</v>
      </c>
      <c r="P5" s="114" t="s">
        <v>18</v>
      </c>
      <c r="Q5" s="113" t="s">
        <v>17</v>
      </c>
      <c r="R5" s="114" t="s">
        <v>18</v>
      </c>
      <c r="S5" s="113" t="s">
        <v>17</v>
      </c>
      <c r="T5" s="114" t="s">
        <v>18</v>
      </c>
    </row>
    <row r="6" spans="1:20" s="105" customFormat="1" ht="12.75">
      <c r="A6" s="103">
        <v>1</v>
      </c>
      <c r="B6" s="104" t="s">
        <v>20</v>
      </c>
      <c r="C6" s="117">
        <f>SUM(CALCULATION!CH1:CJ1)</f>
        <v>99</v>
      </c>
      <c r="D6" s="107">
        <f t="shared" ref="D6:D37" si="0">C6/140*100</f>
        <v>70.714285714285722</v>
      </c>
      <c r="E6" s="117">
        <f>SUM(CALCULATION!CL1:CN1)</f>
        <v>20</v>
      </c>
      <c r="F6" s="107">
        <f t="shared" ref="F6:F20" si="1">E6/25*100</f>
        <v>80</v>
      </c>
      <c r="G6" s="117">
        <f>SUM(CALCULATION!CP1:CR1)</f>
        <v>192</v>
      </c>
      <c r="H6" s="107">
        <f t="shared" ref="H6:H37" si="2">G6/250*100</f>
        <v>76.8</v>
      </c>
      <c r="I6" s="117">
        <f>SUM(CALCULATION!CT1:CV1)</f>
        <v>40</v>
      </c>
      <c r="J6" s="107">
        <f t="shared" ref="J6:J20" si="3">I6/56*100</f>
        <v>71.428571428571431</v>
      </c>
      <c r="K6" s="117">
        <f>SUM(CALCULATION!CX1:CZ1)</f>
        <v>152</v>
      </c>
      <c r="L6" s="107">
        <f t="shared" ref="L6:L37" si="4">K6/212*100</f>
        <v>71.698113207547166</v>
      </c>
      <c r="M6" s="117">
        <f>SUM(CALCULATION!DB1:DD1)</f>
        <v>19</v>
      </c>
      <c r="N6" s="107">
        <f>M6/29*100</f>
        <v>65.517241379310349</v>
      </c>
      <c r="O6" s="117">
        <f>SUM(CALCULATION!DF1:DH1)</f>
        <v>92</v>
      </c>
      <c r="P6" s="107">
        <f t="shared" ref="P6:P37" si="5">O6/108*100</f>
        <v>85.18518518518519</v>
      </c>
      <c r="Q6" s="117">
        <f>SUM(CALCULATION!DJ1:DL1)</f>
        <v>28</v>
      </c>
      <c r="R6" s="107">
        <f t="shared" ref="R6:R20" si="6">Q6/37*100</f>
        <v>75.675675675675677</v>
      </c>
      <c r="S6" s="117">
        <f>SUM(CALCULATION!DN1:DP1)</f>
        <v>22</v>
      </c>
      <c r="T6" s="107">
        <f t="shared" ref="T6:T37" si="7">S6/29*100</f>
        <v>75.862068965517238</v>
      </c>
    </row>
    <row r="7" spans="1:20" s="105" customFormat="1" ht="12.75">
      <c r="A7" s="103">
        <v>2</v>
      </c>
      <c r="B7" s="104" t="s">
        <v>21</v>
      </c>
      <c r="C7" s="117">
        <f>SUM(CALCULATION!CH2:CJ2)</f>
        <v>128</v>
      </c>
      <c r="D7" s="107">
        <f t="shared" si="0"/>
        <v>91.428571428571431</v>
      </c>
      <c r="E7" s="117">
        <f>SUM(CALCULATION!CL2:CN2)</f>
        <v>22</v>
      </c>
      <c r="F7" s="107">
        <f t="shared" si="1"/>
        <v>88</v>
      </c>
      <c r="G7" s="117">
        <f>SUM(CALCULATION!CP2:CR2)</f>
        <v>231</v>
      </c>
      <c r="H7" s="107">
        <f t="shared" si="2"/>
        <v>92.4</v>
      </c>
      <c r="I7" s="117">
        <f>SUM(CALCULATION!CT2:CV2)</f>
        <v>48</v>
      </c>
      <c r="J7" s="107">
        <f t="shared" si="3"/>
        <v>85.714285714285708</v>
      </c>
      <c r="K7" s="117">
        <f>SUM(CALCULATION!CX2:CZ2)</f>
        <v>197</v>
      </c>
      <c r="L7" s="107">
        <f t="shared" si="4"/>
        <v>92.924528301886795</v>
      </c>
      <c r="M7" s="117">
        <f>SUM(CALCULATION!DB2:DD2)</f>
        <v>26</v>
      </c>
      <c r="N7" s="107">
        <f t="shared" ref="N7:N20" si="8">M7/29*100</f>
        <v>89.65517241379311</v>
      </c>
      <c r="O7" s="117">
        <f>SUM(CALCULATION!DF2:DH2)</f>
        <v>95</v>
      </c>
      <c r="P7" s="107">
        <f t="shared" si="5"/>
        <v>87.962962962962962</v>
      </c>
      <c r="Q7" s="117">
        <f>SUM(CALCULATION!DJ2:DL2)</f>
        <v>35</v>
      </c>
      <c r="R7" s="107">
        <f t="shared" si="6"/>
        <v>94.594594594594597</v>
      </c>
      <c r="S7" s="117">
        <f>SUM(CALCULATION!DN2:DP2)</f>
        <v>28</v>
      </c>
      <c r="T7" s="107">
        <f t="shared" si="7"/>
        <v>96.551724137931032</v>
      </c>
    </row>
    <row r="8" spans="1:20" s="105" customFormat="1" ht="12.75">
      <c r="A8" s="103">
        <v>3</v>
      </c>
      <c r="B8" s="104" t="s">
        <v>22</v>
      </c>
      <c r="C8" s="117">
        <f>SUM(CALCULATION!CH3:CJ3)</f>
        <v>129</v>
      </c>
      <c r="D8" s="107">
        <f t="shared" si="0"/>
        <v>92.142857142857139</v>
      </c>
      <c r="E8" s="117">
        <f>SUM(CALCULATION!CL3:CN3)</f>
        <v>22</v>
      </c>
      <c r="F8" s="107">
        <f t="shared" si="1"/>
        <v>88</v>
      </c>
      <c r="G8" s="117">
        <f>SUM(CALCULATION!CP3:CR3)</f>
        <v>227</v>
      </c>
      <c r="H8" s="107">
        <f t="shared" si="2"/>
        <v>90.8</v>
      </c>
      <c r="I8" s="117">
        <f>SUM(CALCULATION!CT3:CV3)</f>
        <v>52</v>
      </c>
      <c r="J8" s="107">
        <f t="shared" si="3"/>
        <v>92.857142857142861</v>
      </c>
      <c r="K8" s="117">
        <f>SUM(CALCULATION!CX3:CZ3)</f>
        <v>191</v>
      </c>
      <c r="L8" s="107">
        <f t="shared" si="4"/>
        <v>90.094339622641513</v>
      </c>
      <c r="M8" s="117">
        <f>SUM(CALCULATION!DB3:DD3)</f>
        <v>26</v>
      </c>
      <c r="N8" s="107">
        <f t="shared" si="8"/>
        <v>89.65517241379311</v>
      </c>
      <c r="O8" s="117">
        <f>SUM(CALCULATION!DF3:DH3)</f>
        <v>98</v>
      </c>
      <c r="P8" s="107">
        <f t="shared" si="5"/>
        <v>90.740740740740748</v>
      </c>
      <c r="Q8" s="117">
        <f>SUM(CALCULATION!DJ3:DL3)</f>
        <v>35</v>
      </c>
      <c r="R8" s="107">
        <f t="shared" si="6"/>
        <v>94.594594594594597</v>
      </c>
      <c r="S8" s="117">
        <f>SUM(CALCULATION!DN3:DP3)</f>
        <v>25</v>
      </c>
      <c r="T8" s="107">
        <f t="shared" si="7"/>
        <v>86.206896551724128</v>
      </c>
    </row>
    <row r="9" spans="1:20" s="105" customFormat="1" ht="12.75">
      <c r="A9" s="103">
        <v>4</v>
      </c>
      <c r="B9" s="104" t="s">
        <v>23</v>
      </c>
      <c r="C9" s="117">
        <f>SUM(CALCULATION!CH4:CJ4)</f>
        <v>134</v>
      </c>
      <c r="D9" s="107">
        <f t="shared" si="0"/>
        <v>95.714285714285722</v>
      </c>
      <c r="E9" s="117">
        <f>SUM(CALCULATION!CL4:CN4)</f>
        <v>25</v>
      </c>
      <c r="F9" s="107">
        <f t="shared" si="1"/>
        <v>100</v>
      </c>
      <c r="G9" s="117">
        <f>SUM(CALCULATION!CP4:CR4)</f>
        <v>240</v>
      </c>
      <c r="H9" s="107">
        <f t="shared" si="2"/>
        <v>96</v>
      </c>
      <c r="I9" s="117">
        <f>SUM(CALCULATION!CT4:CV4)</f>
        <v>54</v>
      </c>
      <c r="J9" s="107">
        <f t="shared" si="3"/>
        <v>96.428571428571431</v>
      </c>
      <c r="K9" s="117">
        <f>SUM(CALCULATION!CX4:CZ4)</f>
        <v>201</v>
      </c>
      <c r="L9" s="107">
        <f t="shared" si="4"/>
        <v>94.811320754716974</v>
      </c>
      <c r="M9" s="117">
        <f>SUM(CALCULATION!DB4:DD4)</f>
        <v>26</v>
      </c>
      <c r="N9" s="107">
        <f t="shared" si="8"/>
        <v>89.65517241379311</v>
      </c>
      <c r="O9" s="117">
        <f>SUM(CALCULATION!DF4:DH4)</f>
        <v>99</v>
      </c>
      <c r="P9" s="107">
        <f t="shared" si="5"/>
        <v>91.666666666666657</v>
      </c>
      <c r="Q9" s="117">
        <f>SUM(CALCULATION!DJ4:DL4)</f>
        <v>37</v>
      </c>
      <c r="R9" s="107">
        <f t="shared" si="6"/>
        <v>100</v>
      </c>
      <c r="S9" s="117">
        <f>SUM(CALCULATION!DN4:DP4)</f>
        <v>29</v>
      </c>
      <c r="T9" s="107">
        <f t="shared" si="7"/>
        <v>100</v>
      </c>
    </row>
    <row r="10" spans="1:20" s="105" customFormat="1" ht="12.75">
      <c r="A10" s="103">
        <v>5</v>
      </c>
      <c r="B10" s="104" t="s">
        <v>24</v>
      </c>
      <c r="C10" s="117">
        <f>SUM(CALCULATION!CH5:CJ5)</f>
        <v>130</v>
      </c>
      <c r="D10" s="107">
        <f t="shared" si="0"/>
        <v>92.857142857142861</v>
      </c>
      <c r="E10" s="117">
        <f>SUM(CALCULATION!CL5:CN5)</f>
        <v>24</v>
      </c>
      <c r="F10" s="107">
        <f t="shared" si="1"/>
        <v>96</v>
      </c>
      <c r="G10" s="117">
        <f>SUM(CALCULATION!CP5:CR5)</f>
        <v>231</v>
      </c>
      <c r="H10" s="107">
        <f t="shared" si="2"/>
        <v>92.4</v>
      </c>
      <c r="I10" s="117">
        <f>SUM(CALCULATION!CT5:CV5)</f>
        <v>46</v>
      </c>
      <c r="J10" s="107">
        <f t="shared" si="3"/>
        <v>82.142857142857139</v>
      </c>
      <c r="K10" s="117">
        <f>SUM(CALCULATION!CX5:CZ5)</f>
        <v>194</v>
      </c>
      <c r="L10" s="107">
        <f t="shared" si="4"/>
        <v>91.509433962264154</v>
      </c>
      <c r="M10" s="117">
        <f>SUM(CALCULATION!DB5:DD5)</f>
        <v>25</v>
      </c>
      <c r="N10" s="107">
        <f t="shared" si="8"/>
        <v>86.206896551724128</v>
      </c>
      <c r="O10" s="117">
        <f>SUM(CALCULATION!DF5:DH5)</f>
        <v>97</v>
      </c>
      <c r="P10" s="107">
        <f t="shared" si="5"/>
        <v>89.81481481481481</v>
      </c>
      <c r="Q10" s="117">
        <f>SUM(CALCULATION!DJ5:DL5)</f>
        <v>36</v>
      </c>
      <c r="R10" s="107">
        <f t="shared" si="6"/>
        <v>97.297297297297305</v>
      </c>
      <c r="S10" s="117">
        <f>SUM(CALCULATION!DN5:DP5)</f>
        <v>29</v>
      </c>
      <c r="T10" s="107">
        <f t="shared" si="7"/>
        <v>100</v>
      </c>
    </row>
    <row r="11" spans="1:20" s="105" customFormat="1" ht="12.75">
      <c r="A11" s="103">
        <v>6</v>
      </c>
      <c r="B11" s="104" t="s">
        <v>25</v>
      </c>
      <c r="C11" s="117">
        <f>SUM(CALCULATION!CH6:CJ6)</f>
        <v>128</v>
      </c>
      <c r="D11" s="107">
        <f t="shared" si="0"/>
        <v>91.428571428571431</v>
      </c>
      <c r="E11" s="117">
        <f>SUM(CALCULATION!CL6:CN6)</f>
        <v>24</v>
      </c>
      <c r="F11" s="107">
        <f t="shared" si="1"/>
        <v>96</v>
      </c>
      <c r="G11" s="117">
        <f>SUM(CALCULATION!CP6:CR6)</f>
        <v>223</v>
      </c>
      <c r="H11" s="107">
        <f t="shared" si="2"/>
        <v>89.2</v>
      </c>
      <c r="I11" s="117">
        <f>SUM(CALCULATION!CT6:CV6)</f>
        <v>54</v>
      </c>
      <c r="J11" s="107">
        <f t="shared" si="3"/>
        <v>96.428571428571431</v>
      </c>
      <c r="K11" s="117">
        <f>SUM(CALCULATION!CX6:CZ6)</f>
        <v>188</v>
      </c>
      <c r="L11" s="107">
        <f t="shared" si="4"/>
        <v>88.679245283018872</v>
      </c>
      <c r="M11" s="117">
        <f>SUM(CALCULATION!DB6:DD6)</f>
        <v>28</v>
      </c>
      <c r="N11" s="107">
        <f t="shared" si="8"/>
        <v>96.551724137931032</v>
      </c>
      <c r="O11" s="117">
        <f>SUM(CALCULATION!DF6:DH6)</f>
        <v>102</v>
      </c>
      <c r="P11" s="107">
        <f t="shared" si="5"/>
        <v>94.444444444444443</v>
      </c>
      <c r="Q11" s="117">
        <f>SUM(CALCULATION!DJ6:DL6)</f>
        <v>33</v>
      </c>
      <c r="R11" s="107">
        <f t="shared" si="6"/>
        <v>89.189189189189193</v>
      </c>
      <c r="S11" s="117">
        <f>SUM(CALCULATION!DN6:DP6)</f>
        <v>28</v>
      </c>
      <c r="T11" s="107">
        <f t="shared" si="7"/>
        <v>96.551724137931032</v>
      </c>
    </row>
    <row r="12" spans="1:20" s="105" customFormat="1" ht="12.75">
      <c r="A12" s="103">
        <v>7</v>
      </c>
      <c r="B12" s="104" t="s">
        <v>26</v>
      </c>
      <c r="C12" s="117">
        <f>SUM(CALCULATION!CH7:CJ7)</f>
        <v>125</v>
      </c>
      <c r="D12" s="107">
        <f t="shared" si="0"/>
        <v>89.285714285714292</v>
      </c>
      <c r="E12" s="117">
        <f>SUM(CALCULATION!CL7:CN7)</f>
        <v>19</v>
      </c>
      <c r="F12" s="107">
        <f t="shared" si="1"/>
        <v>76</v>
      </c>
      <c r="G12" s="117">
        <f>SUM(CALCULATION!CP7:CR7)</f>
        <v>219</v>
      </c>
      <c r="H12" s="107">
        <f t="shared" si="2"/>
        <v>87.6</v>
      </c>
      <c r="I12" s="117">
        <f>SUM(CALCULATION!CT7:CV7)</f>
        <v>52</v>
      </c>
      <c r="J12" s="107">
        <f t="shared" si="3"/>
        <v>92.857142857142861</v>
      </c>
      <c r="K12" s="117">
        <f>SUM(CALCULATION!CX7:CZ7)</f>
        <v>195</v>
      </c>
      <c r="L12" s="107">
        <f t="shared" si="4"/>
        <v>91.981132075471692</v>
      </c>
      <c r="M12" s="117">
        <f>SUM(CALCULATION!DB7:DD7)</f>
        <v>25</v>
      </c>
      <c r="N12" s="107">
        <f t="shared" si="8"/>
        <v>86.206896551724128</v>
      </c>
      <c r="O12" s="117">
        <f>SUM(CALCULATION!DF7:DH7)</f>
        <v>99</v>
      </c>
      <c r="P12" s="107">
        <f t="shared" si="5"/>
        <v>91.666666666666657</v>
      </c>
      <c r="Q12" s="117">
        <f>SUM(CALCULATION!DJ7:DL7)</f>
        <v>35</v>
      </c>
      <c r="R12" s="107">
        <f t="shared" si="6"/>
        <v>94.594594594594597</v>
      </c>
      <c r="S12" s="117">
        <f>SUM(CALCULATION!DN7:DP7)</f>
        <v>28</v>
      </c>
      <c r="T12" s="107">
        <f t="shared" si="7"/>
        <v>96.551724137931032</v>
      </c>
    </row>
    <row r="13" spans="1:20" s="105" customFormat="1" ht="12.75">
      <c r="A13" s="103">
        <v>8</v>
      </c>
      <c r="B13" s="104" t="s">
        <v>27</v>
      </c>
      <c r="C13" s="117">
        <f>SUM(CALCULATION!CH8:CJ8)</f>
        <v>135</v>
      </c>
      <c r="D13" s="107">
        <f t="shared" si="0"/>
        <v>96.428571428571431</v>
      </c>
      <c r="E13" s="117">
        <f>SUM(CALCULATION!CL8:CN8)</f>
        <v>25</v>
      </c>
      <c r="F13" s="107">
        <f t="shared" si="1"/>
        <v>100</v>
      </c>
      <c r="G13" s="117">
        <f>SUM(CALCULATION!CP8:CR8)</f>
        <v>244</v>
      </c>
      <c r="H13" s="107">
        <f t="shared" si="2"/>
        <v>97.6</v>
      </c>
      <c r="I13" s="117">
        <f>SUM(CALCULATION!CT8:CV8)</f>
        <v>52</v>
      </c>
      <c r="J13" s="107">
        <f t="shared" si="3"/>
        <v>92.857142857142861</v>
      </c>
      <c r="K13" s="117">
        <f>SUM(CALCULATION!CX8:CZ8)</f>
        <v>204</v>
      </c>
      <c r="L13" s="107">
        <f t="shared" si="4"/>
        <v>96.226415094339629</v>
      </c>
      <c r="M13" s="117">
        <f>SUM(CALCULATION!DB8:DD8)</f>
        <v>26</v>
      </c>
      <c r="N13" s="107">
        <f t="shared" si="8"/>
        <v>89.65517241379311</v>
      </c>
      <c r="O13" s="117">
        <f>SUM(CALCULATION!DF8:DH8)</f>
        <v>106</v>
      </c>
      <c r="P13" s="107">
        <f t="shared" si="5"/>
        <v>98.148148148148152</v>
      </c>
      <c r="Q13" s="117">
        <f>SUM(CALCULATION!DJ8:DL8)</f>
        <v>37</v>
      </c>
      <c r="R13" s="107">
        <f t="shared" si="6"/>
        <v>100</v>
      </c>
      <c r="S13" s="117">
        <f>SUM(CALCULATION!DN8:DP8)</f>
        <v>28</v>
      </c>
      <c r="T13" s="107">
        <f t="shared" si="7"/>
        <v>96.551724137931032</v>
      </c>
    </row>
    <row r="14" spans="1:20" s="105" customFormat="1" ht="12.75">
      <c r="A14" s="103">
        <v>9</v>
      </c>
      <c r="B14" s="104" t="s">
        <v>28</v>
      </c>
      <c r="C14" s="117">
        <f>SUM(CALCULATION!CH9:CJ9)</f>
        <v>99</v>
      </c>
      <c r="D14" s="107">
        <f t="shared" si="0"/>
        <v>70.714285714285722</v>
      </c>
      <c r="E14" s="117">
        <f>SUM(CALCULATION!CL9:CN9)</f>
        <v>20</v>
      </c>
      <c r="F14" s="107">
        <f t="shared" si="1"/>
        <v>80</v>
      </c>
      <c r="G14" s="117">
        <f>SUM(CALCULATION!CP9:CR9)</f>
        <v>166</v>
      </c>
      <c r="H14" s="107">
        <f t="shared" si="2"/>
        <v>66.400000000000006</v>
      </c>
      <c r="I14" s="117">
        <f>SUM(CALCULATION!CT9:CV9)</f>
        <v>38</v>
      </c>
      <c r="J14" s="107">
        <f t="shared" si="3"/>
        <v>67.857142857142861</v>
      </c>
      <c r="K14" s="117">
        <f>SUM(CALCULATION!CX9:CZ9)</f>
        <v>129</v>
      </c>
      <c r="L14" s="107">
        <f t="shared" si="4"/>
        <v>60.84905660377359</v>
      </c>
      <c r="M14" s="117">
        <f>SUM(CALCULATION!DB9:DD9)</f>
        <v>20</v>
      </c>
      <c r="N14" s="107">
        <f t="shared" si="8"/>
        <v>68.965517241379317</v>
      </c>
      <c r="O14" s="117">
        <f>SUM(CALCULATION!DF9:DH9)</f>
        <v>73</v>
      </c>
      <c r="P14" s="107">
        <f t="shared" si="5"/>
        <v>67.592592592592595</v>
      </c>
      <c r="Q14" s="117">
        <f>SUM(CALCULATION!DJ9:DL9)</f>
        <v>27</v>
      </c>
      <c r="R14" s="107">
        <f t="shared" si="6"/>
        <v>72.972972972972968</v>
      </c>
      <c r="S14" s="117">
        <f>SUM(CALCULATION!DN9:DP9)</f>
        <v>17</v>
      </c>
      <c r="T14" s="107">
        <f t="shared" si="7"/>
        <v>58.620689655172406</v>
      </c>
    </row>
    <row r="15" spans="1:20" s="105" customFormat="1" ht="12.75">
      <c r="A15" s="103">
        <v>10</v>
      </c>
      <c r="B15" s="106" t="s">
        <v>29</v>
      </c>
      <c r="C15" s="117">
        <f>SUM(CALCULATION!CH10:CJ10)</f>
        <v>100</v>
      </c>
      <c r="D15" s="107">
        <f t="shared" si="0"/>
        <v>71.428571428571431</v>
      </c>
      <c r="E15" s="117">
        <f>SUM(CALCULATION!CL10:CN10)</f>
        <v>17</v>
      </c>
      <c r="F15" s="107">
        <f t="shared" si="1"/>
        <v>68</v>
      </c>
      <c r="G15" s="117">
        <f>SUM(CALCULATION!CP10:CR10)</f>
        <v>179</v>
      </c>
      <c r="H15" s="107">
        <f t="shared" si="2"/>
        <v>71.599999999999994</v>
      </c>
      <c r="I15" s="117">
        <f>SUM(CALCULATION!CT10:CV10)</f>
        <v>44</v>
      </c>
      <c r="J15" s="107">
        <f t="shared" si="3"/>
        <v>78.571428571428569</v>
      </c>
      <c r="K15" s="117">
        <f>SUM(CALCULATION!CX10:CZ10)</f>
        <v>137</v>
      </c>
      <c r="L15" s="107">
        <f t="shared" si="4"/>
        <v>64.622641509433961</v>
      </c>
      <c r="M15" s="117">
        <f>SUM(CALCULATION!DB10:DD10)</f>
        <v>22</v>
      </c>
      <c r="N15" s="107">
        <f t="shared" si="8"/>
        <v>75.862068965517238</v>
      </c>
      <c r="O15" s="117">
        <f>SUM(CALCULATION!DF10:DH10)</f>
        <v>79</v>
      </c>
      <c r="P15" s="107">
        <f t="shared" si="5"/>
        <v>73.148148148148152</v>
      </c>
      <c r="Q15" s="117">
        <f>SUM(CALCULATION!DJ10:DL10)</f>
        <v>27</v>
      </c>
      <c r="R15" s="107">
        <f t="shared" si="6"/>
        <v>72.972972972972968</v>
      </c>
      <c r="S15" s="117">
        <f>SUM(CALCULATION!DN10:DP10)</f>
        <v>19</v>
      </c>
      <c r="T15" s="107">
        <f t="shared" si="7"/>
        <v>65.517241379310349</v>
      </c>
    </row>
    <row r="16" spans="1:20" s="105" customFormat="1" ht="12.75">
      <c r="A16" s="103">
        <v>11</v>
      </c>
      <c r="B16" s="104" t="s">
        <v>30</v>
      </c>
      <c r="C16" s="117">
        <f>SUM(CALCULATION!CH11:CJ11)</f>
        <v>136</v>
      </c>
      <c r="D16" s="107">
        <f t="shared" si="0"/>
        <v>97.142857142857139</v>
      </c>
      <c r="E16" s="117">
        <f>SUM(CALCULATION!CL11:CN11)</f>
        <v>25</v>
      </c>
      <c r="F16" s="107">
        <f t="shared" si="1"/>
        <v>100</v>
      </c>
      <c r="G16" s="117">
        <f>SUM(CALCULATION!CP11:CR11)</f>
        <v>238</v>
      </c>
      <c r="H16" s="107">
        <f t="shared" si="2"/>
        <v>95.199999999999989</v>
      </c>
      <c r="I16" s="117">
        <f>SUM(CALCULATION!CT11:CV11)</f>
        <v>54</v>
      </c>
      <c r="J16" s="107">
        <f t="shared" si="3"/>
        <v>96.428571428571431</v>
      </c>
      <c r="K16" s="117">
        <f>SUM(CALCULATION!CX11:CZ11)</f>
        <v>208</v>
      </c>
      <c r="L16" s="107">
        <f t="shared" si="4"/>
        <v>98.113207547169807</v>
      </c>
      <c r="M16" s="117">
        <f>SUM(CALCULATION!DB11:DD11)</f>
        <v>27</v>
      </c>
      <c r="N16" s="107">
        <f t="shared" si="8"/>
        <v>93.103448275862064</v>
      </c>
      <c r="O16" s="117">
        <f>SUM(CALCULATION!DF11:DH11)</f>
        <v>104</v>
      </c>
      <c r="P16" s="107">
        <f t="shared" si="5"/>
        <v>96.296296296296291</v>
      </c>
      <c r="Q16" s="117">
        <f>SUM(CALCULATION!DJ11:DL11)</f>
        <v>37</v>
      </c>
      <c r="R16" s="107">
        <f t="shared" si="6"/>
        <v>100</v>
      </c>
      <c r="S16" s="117">
        <f>SUM(CALCULATION!DN11:DP11)</f>
        <v>27</v>
      </c>
      <c r="T16" s="107">
        <f t="shared" si="7"/>
        <v>93.103448275862064</v>
      </c>
    </row>
    <row r="17" spans="1:20" s="105" customFormat="1" ht="12.75">
      <c r="A17" s="103">
        <v>12</v>
      </c>
      <c r="B17" s="104" t="s">
        <v>31</v>
      </c>
      <c r="C17" s="117">
        <f>SUM(CALCULATION!CH12:CJ12)</f>
        <v>128</v>
      </c>
      <c r="D17" s="107">
        <f t="shared" si="0"/>
        <v>91.428571428571431</v>
      </c>
      <c r="E17" s="117">
        <f>SUM(CALCULATION!CL12:CN12)</f>
        <v>21</v>
      </c>
      <c r="F17" s="107">
        <f t="shared" si="1"/>
        <v>84</v>
      </c>
      <c r="G17" s="117">
        <f>SUM(CALCULATION!CP12:CR12)</f>
        <v>213</v>
      </c>
      <c r="H17" s="107">
        <f t="shared" si="2"/>
        <v>85.2</v>
      </c>
      <c r="I17" s="117">
        <f>SUM(CALCULATION!CT12:CV12)</f>
        <v>54</v>
      </c>
      <c r="J17" s="107">
        <f t="shared" si="3"/>
        <v>96.428571428571431</v>
      </c>
      <c r="K17" s="117">
        <f>SUM(CALCULATION!CX12:CZ12)</f>
        <v>186</v>
      </c>
      <c r="L17" s="107">
        <f t="shared" si="4"/>
        <v>87.735849056603783</v>
      </c>
      <c r="M17" s="117">
        <f>SUM(CALCULATION!DB12:DD12)</f>
        <v>24</v>
      </c>
      <c r="N17" s="107">
        <f t="shared" si="8"/>
        <v>82.758620689655174</v>
      </c>
      <c r="O17" s="117">
        <f>SUM(CALCULATION!DF12:DH12)</f>
        <v>95</v>
      </c>
      <c r="P17" s="107">
        <f t="shared" si="5"/>
        <v>87.962962962962962</v>
      </c>
      <c r="Q17" s="117">
        <f>SUM(CALCULATION!DJ12:DL12)</f>
        <v>36</v>
      </c>
      <c r="R17" s="107">
        <f t="shared" si="6"/>
        <v>97.297297297297305</v>
      </c>
      <c r="S17" s="117">
        <f>SUM(CALCULATION!DN12:DP12)</f>
        <v>27</v>
      </c>
      <c r="T17" s="107">
        <f t="shared" si="7"/>
        <v>93.103448275862064</v>
      </c>
    </row>
    <row r="18" spans="1:20" s="105" customFormat="1" ht="12.75">
      <c r="A18" s="103">
        <v>13</v>
      </c>
      <c r="B18" s="104" t="s">
        <v>32</v>
      </c>
      <c r="C18" s="117">
        <f>SUM(CALCULATION!CH13:CJ13)</f>
        <v>125</v>
      </c>
      <c r="D18" s="107">
        <f t="shared" si="0"/>
        <v>89.285714285714292</v>
      </c>
      <c r="E18" s="117">
        <f>SUM(CALCULATION!CL13:CN13)</f>
        <v>23</v>
      </c>
      <c r="F18" s="107">
        <f t="shared" si="1"/>
        <v>92</v>
      </c>
      <c r="G18" s="117">
        <f>SUM(CALCULATION!CP13:CR13)</f>
        <v>218</v>
      </c>
      <c r="H18" s="107">
        <f t="shared" si="2"/>
        <v>87.2</v>
      </c>
      <c r="I18" s="117">
        <f>SUM(CALCULATION!CT13:CV13)</f>
        <v>50</v>
      </c>
      <c r="J18" s="107">
        <f t="shared" si="3"/>
        <v>89.285714285714292</v>
      </c>
      <c r="K18" s="117">
        <f>SUM(CALCULATION!CX13:CZ13)</f>
        <v>178</v>
      </c>
      <c r="L18" s="107">
        <f t="shared" si="4"/>
        <v>83.962264150943398</v>
      </c>
      <c r="M18" s="117">
        <f>SUM(CALCULATION!DB13:DD13)</f>
        <v>21</v>
      </c>
      <c r="N18" s="107">
        <f t="shared" si="8"/>
        <v>72.41379310344827</v>
      </c>
      <c r="O18" s="117">
        <f>SUM(CALCULATION!DF13:DH13)</f>
        <v>89</v>
      </c>
      <c r="P18" s="107">
        <f t="shared" si="5"/>
        <v>82.407407407407405</v>
      </c>
      <c r="Q18" s="117">
        <f>SUM(CALCULATION!DJ13:DL13)</f>
        <v>33</v>
      </c>
      <c r="R18" s="107">
        <f t="shared" si="6"/>
        <v>89.189189189189193</v>
      </c>
      <c r="S18" s="117">
        <f>SUM(CALCULATION!DN13:DP13)</f>
        <v>28</v>
      </c>
      <c r="T18" s="107">
        <f t="shared" si="7"/>
        <v>96.551724137931032</v>
      </c>
    </row>
    <row r="19" spans="1:20" s="105" customFormat="1" ht="12.75">
      <c r="A19" s="103">
        <v>14</v>
      </c>
      <c r="B19" s="104" t="s">
        <v>33</v>
      </c>
      <c r="C19" s="117">
        <f>SUM(CALCULATION!CH14:CJ14)</f>
        <v>129</v>
      </c>
      <c r="D19" s="107">
        <f t="shared" si="0"/>
        <v>92.142857142857139</v>
      </c>
      <c r="E19" s="117">
        <f>SUM(CALCULATION!CL14:CN14)</f>
        <v>21</v>
      </c>
      <c r="F19" s="107">
        <f t="shared" si="1"/>
        <v>84</v>
      </c>
      <c r="G19" s="117">
        <f>SUM(CALCULATION!CP14:CR14)</f>
        <v>215</v>
      </c>
      <c r="H19" s="107">
        <f t="shared" si="2"/>
        <v>86</v>
      </c>
      <c r="I19" s="117">
        <f>SUM(CALCULATION!CT14:CV14)</f>
        <v>48</v>
      </c>
      <c r="J19" s="107">
        <f t="shared" si="3"/>
        <v>85.714285714285708</v>
      </c>
      <c r="K19" s="117">
        <f>SUM(CALCULATION!CX14:CZ14)</f>
        <v>194</v>
      </c>
      <c r="L19" s="107">
        <f t="shared" si="4"/>
        <v>91.509433962264154</v>
      </c>
      <c r="M19" s="117">
        <f>SUM(CALCULATION!DB14:DD14)</f>
        <v>27</v>
      </c>
      <c r="N19" s="107">
        <f t="shared" si="8"/>
        <v>93.103448275862064</v>
      </c>
      <c r="O19" s="117">
        <f>SUM(CALCULATION!DF14:DH14)</f>
        <v>95</v>
      </c>
      <c r="P19" s="107">
        <f t="shared" si="5"/>
        <v>87.962962962962962</v>
      </c>
      <c r="Q19" s="117">
        <f>SUM(CALCULATION!DJ14:DL14)</f>
        <v>36</v>
      </c>
      <c r="R19" s="107">
        <f t="shared" si="6"/>
        <v>97.297297297297305</v>
      </c>
      <c r="S19" s="117">
        <f>SUM(CALCULATION!DN14:DP14)</f>
        <v>24</v>
      </c>
      <c r="T19" s="107">
        <f t="shared" si="7"/>
        <v>82.758620689655174</v>
      </c>
    </row>
    <row r="20" spans="1:20" s="105" customFormat="1" ht="12.75">
      <c r="A20" s="103">
        <v>15</v>
      </c>
      <c r="B20" s="104" t="s">
        <v>34</v>
      </c>
      <c r="C20" s="117">
        <f>SUM(CALCULATION!CH15:CJ15)</f>
        <v>127</v>
      </c>
      <c r="D20" s="107">
        <f t="shared" si="0"/>
        <v>90.714285714285708</v>
      </c>
      <c r="E20" s="117">
        <f>SUM(CALCULATION!CL15:CN15)</f>
        <v>18</v>
      </c>
      <c r="F20" s="107">
        <f t="shared" si="1"/>
        <v>72</v>
      </c>
      <c r="G20" s="117">
        <f>SUM(CALCULATION!CP15:CR15)</f>
        <v>225</v>
      </c>
      <c r="H20" s="107">
        <f t="shared" si="2"/>
        <v>90</v>
      </c>
      <c r="I20" s="117">
        <f>SUM(CALCULATION!CT15:CV15)</f>
        <v>50</v>
      </c>
      <c r="J20" s="107">
        <f t="shared" si="3"/>
        <v>89.285714285714292</v>
      </c>
      <c r="K20" s="117">
        <f>SUM(CALCULATION!CX15:CZ15)</f>
        <v>187</v>
      </c>
      <c r="L20" s="107">
        <f t="shared" si="4"/>
        <v>88.20754716981132</v>
      </c>
      <c r="M20" s="117">
        <f>SUM(CALCULATION!DB15:DD15)</f>
        <v>26</v>
      </c>
      <c r="N20" s="107">
        <f t="shared" si="8"/>
        <v>89.65517241379311</v>
      </c>
      <c r="O20" s="117">
        <f>SUM(CALCULATION!DF15:DH15)</f>
        <v>97</v>
      </c>
      <c r="P20" s="107">
        <f t="shared" si="5"/>
        <v>89.81481481481481</v>
      </c>
      <c r="Q20" s="117">
        <f>SUM(CALCULATION!DJ15:DL15)</f>
        <v>36</v>
      </c>
      <c r="R20" s="107">
        <f t="shared" si="6"/>
        <v>97.297297297297305</v>
      </c>
      <c r="S20" s="117">
        <f>SUM(CALCULATION!DN15:DP15)</f>
        <v>25</v>
      </c>
      <c r="T20" s="107">
        <f t="shared" si="7"/>
        <v>86.206896551724128</v>
      </c>
    </row>
    <row r="21" spans="1:20" s="105" customFormat="1" ht="12.75">
      <c r="A21" s="103">
        <v>16</v>
      </c>
      <c r="B21" s="104" t="s">
        <v>35</v>
      </c>
      <c r="C21" s="117">
        <f>SUM(CALCULATION!CH16:CJ16)</f>
        <v>119</v>
      </c>
      <c r="D21" s="107">
        <f t="shared" si="0"/>
        <v>85</v>
      </c>
      <c r="E21" s="117">
        <f>SUM(CALCULATION!CL16:CN16)</f>
        <v>25</v>
      </c>
      <c r="F21" s="107">
        <f t="shared" ref="F21:F35" si="9">E21/27*100</f>
        <v>92.592592592592595</v>
      </c>
      <c r="G21" s="117">
        <f>SUM(CALCULATION!CP16:CR16)</f>
        <v>200</v>
      </c>
      <c r="H21" s="107">
        <f t="shared" si="2"/>
        <v>80</v>
      </c>
      <c r="I21" s="117">
        <f>SUM(CALCULATION!CT16:CV16)</f>
        <v>38</v>
      </c>
      <c r="J21" s="107">
        <f t="shared" ref="J21:J35" si="10">I21/54*100</f>
        <v>70.370370370370367</v>
      </c>
      <c r="K21" s="117">
        <f>SUM(CALCULATION!CX16:CZ16)</f>
        <v>177</v>
      </c>
      <c r="L21" s="107">
        <f t="shared" si="4"/>
        <v>83.490566037735846</v>
      </c>
      <c r="M21" s="117">
        <f>SUM(CALCULATION!DB16:DD16)</f>
        <v>28</v>
      </c>
      <c r="N21" s="107">
        <f t="shared" ref="N21:N50" si="11">M21/35*100</f>
        <v>80</v>
      </c>
      <c r="O21" s="117">
        <f>SUM(CALCULATION!DF16:DH16)</f>
        <v>89</v>
      </c>
      <c r="P21" s="107">
        <f t="shared" si="5"/>
        <v>82.407407407407405</v>
      </c>
      <c r="Q21" s="117">
        <f>SUM(CALCULATION!DJ16:DL16)</f>
        <v>30</v>
      </c>
      <c r="R21" s="107">
        <f t="shared" ref="R21:R35" si="12">Q21/32*100</f>
        <v>93.75</v>
      </c>
      <c r="S21" s="117">
        <f>SUM(CALCULATION!DN16:DP16)</f>
        <v>24</v>
      </c>
      <c r="T21" s="107">
        <f t="shared" si="7"/>
        <v>82.758620689655174</v>
      </c>
    </row>
    <row r="22" spans="1:20" s="105" customFormat="1" ht="12.75">
      <c r="A22" s="103">
        <v>17</v>
      </c>
      <c r="B22" s="104" t="s">
        <v>36</v>
      </c>
      <c r="C22" s="117">
        <f>SUM(CALCULATION!CH17:CJ17)</f>
        <v>137</v>
      </c>
      <c r="D22" s="107">
        <f t="shared" si="0"/>
        <v>97.857142857142847</v>
      </c>
      <c r="E22" s="117">
        <f>SUM(CALCULATION!CL17:CN17)</f>
        <v>25</v>
      </c>
      <c r="F22" s="107">
        <f t="shared" si="9"/>
        <v>92.592592592592595</v>
      </c>
      <c r="G22" s="117">
        <f>SUM(CALCULATION!CP17:CR17)</f>
        <v>235</v>
      </c>
      <c r="H22" s="107">
        <f t="shared" si="2"/>
        <v>94</v>
      </c>
      <c r="I22" s="117">
        <f>SUM(CALCULATION!CT17:CV17)</f>
        <v>54</v>
      </c>
      <c r="J22" s="107">
        <f t="shared" si="10"/>
        <v>100</v>
      </c>
      <c r="K22" s="117">
        <f>SUM(CALCULATION!CX17:CZ17)</f>
        <v>203</v>
      </c>
      <c r="L22" s="107">
        <f t="shared" si="4"/>
        <v>95.754716981132077</v>
      </c>
      <c r="M22" s="117">
        <f>SUM(CALCULATION!DB17:DD17)</f>
        <v>32</v>
      </c>
      <c r="N22" s="107">
        <f t="shared" si="11"/>
        <v>91.428571428571431</v>
      </c>
      <c r="O22" s="117">
        <f>SUM(CALCULATION!DF17:DH17)</f>
        <v>103</v>
      </c>
      <c r="P22" s="107">
        <f t="shared" si="5"/>
        <v>95.370370370370367</v>
      </c>
      <c r="Q22" s="117">
        <f>SUM(CALCULATION!DJ17:DL17)</f>
        <v>31</v>
      </c>
      <c r="R22" s="107">
        <f t="shared" si="12"/>
        <v>96.875</v>
      </c>
      <c r="S22" s="117">
        <f>SUM(CALCULATION!DN17:DP17)</f>
        <v>27</v>
      </c>
      <c r="T22" s="107">
        <f t="shared" si="7"/>
        <v>93.103448275862064</v>
      </c>
    </row>
    <row r="23" spans="1:20" s="105" customFormat="1" ht="12.75">
      <c r="A23" s="103">
        <v>18</v>
      </c>
      <c r="B23" s="104" t="s">
        <v>37</v>
      </c>
      <c r="C23" s="117">
        <f>SUM(CALCULATION!CH18:CJ18)</f>
        <v>132</v>
      </c>
      <c r="D23" s="107">
        <f t="shared" si="0"/>
        <v>94.285714285714278</v>
      </c>
      <c r="E23" s="117">
        <f>SUM(CALCULATION!CL18:CN18)</f>
        <v>26</v>
      </c>
      <c r="F23" s="107">
        <f t="shared" si="9"/>
        <v>96.296296296296291</v>
      </c>
      <c r="G23" s="117">
        <f>SUM(CALCULATION!CP18:CR18)</f>
        <v>229</v>
      </c>
      <c r="H23" s="107">
        <f t="shared" si="2"/>
        <v>91.600000000000009</v>
      </c>
      <c r="I23" s="117">
        <f>SUM(CALCULATION!CT18:CV18)</f>
        <v>52</v>
      </c>
      <c r="J23" s="107">
        <f t="shared" si="10"/>
        <v>96.296296296296291</v>
      </c>
      <c r="K23" s="117">
        <f>SUM(CALCULATION!CX18:CZ18)</f>
        <v>200</v>
      </c>
      <c r="L23" s="107">
        <f t="shared" si="4"/>
        <v>94.339622641509436</v>
      </c>
      <c r="M23" s="117">
        <f>SUM(CALCULATION!DB18:DD18)</f>
        <v>32</v>
      </c>
      <c r="N23" s="107">
        <f t="shared" si="11"/>
        <v>91.428571428571431</v>
      </c>
      <c r="O23" s="117">
        <f>SUM(CALCULATION!DF18:DH18)</f>
        <v>100</v>
      </c>
      <c r="P23" s="107">
        <f t="shared" si="5"/>
        <v>92.592592592592595</v>
      </c>
      <c r="Q23" s="117">
        <f>SUM(CALCULATION!DJ18:DL18)</f>
        <v>31</v>
      </c>
      <c r="R23" s="107">
        <f t="shared" si="12"/>
        <v>96.875</v>
      </c>
      <c r="S23" s="117">
        <f>SUM(CALCULATION!DN18:DP18)</f>
        <v>28</v>
      </c>
      <c r="T23" s="107">
        <f t="shared" si="7"/>
        <v>96.551724137931032</v>
      </c>
    </row>
    <row r="24" spans="1:20" s="105" customFormat="1" ht="12.75">
      <c r="A24" s="103">
        <v>19</v>
      </c>
      <c r="B24" s="104" t="s">
        <v>38</v>
      </c>
      <c r="C24" s="117">
        <f>SUM(CALCULATION!CH19:CJ19)</f>
        <v>137</v>
      </c>
      <c r="D24" s="107">
        <f t="shared" si="0"/>
        <v>97.857142857142847</v>
      </c>
      <c r="E24" s="117">
        <f>SUM(CALCULATION!CL19:CN19)</f>
        <v>26</v>
      </c>
      <c r="F24" s="107">
        <f t="shared" si="9"/>
        <v>96.296296296296291</v>
      </c>
      <c r="G24" s="117">
        <f>SUM(CALCULATION!CP19:CR19)</f>
        <v>242</v>
      </c>
      <c r="H24" s="107">
        <f t="shared" si="2"/>
        <v>96.8</v>
      </c>
      <c r="I24" s="117">
        <f>SUM(CALCULATION!CT19:CV19)</f>
        <v>54</v>
      </c>
      <c r="J24" s="107">
        <f t="shared" si="10"/>
        <v>100</v>
      </c>
      <c r="K24" s="117">
        <f>SUM(CALCULATION!CX19:CZ19)</f>
        <v>201</v>
      </c>
      <c r="L24" s="107">
        <f t="shared" si="4"/>
        <v>94.811320754716974</v>
      </c>
      <c r="M24" s="117">
        <f>SUM(CALCULATION!DB19:DD19)</f>
        <v>30</v>
      </c>
      <c r="N24" s="107">
        <f t="shared" si="11"/>
        <v>85.714285714285708</v>
      </c>
      <c r="O24" s="117">
        <f>SUM(CALCULATION!DF19:DH19)</f>
        <v>103</v>
      </c>
      <c r="P24" s="107">
        <f t="shared" si="5"/>
        <v>95.370370370370367</v>
      </c>
      <c r="Q24" s="117">
        <f>SUM(CALCULATION!DJ19:DL19)</f>
        <v>32</v>
      </c>
      <c r="R24" s="107">
        <f t="shared" si="12"/>
        <v>100</v>
      </c>
      <c r="S24" s="117">
        <f>SUM(CALCULATION!DN19:DP19)</f>
        <v>27</v>
      </c>
      <c r="T24" s="107">
        <f t="shared" si="7"/>
        <v>93.103448275862064</v>
      </c>
    </row>
    <row r="25" spans="1:20" s="105" customFormat="1" ht="12.75">
      <c r="A25" s="103">
        <v>20</v>
      </c>
      <c r="B25" s="104" t="s">
        <v>39</v>
      </c>
      <c r="C25" s="117">
        <f>SUM(CALCULATION!CH20:CJ20)</f>
        <v>124</v>
      </c>
      <c r="D25" s="107">
        <f t="shared" si="0"/>
        <v>88.571428571428569</v>
      </c>
      <c r="E25" s="117">
        <f>SUM(CALCULATION!CL20:CN20)</f>
        <v>23</v>
      </c>
      <c r="F25" s="107">
        <f t="shared" si="9"/>
        <v>85.18518518518519</v>
      </c>
      <c r="G25" s="117">
        <f>SUM(CALCULATION!CP20:CR20)</f>
        <v>217</v>
      </c>
      <c r="H25" s="107">
        <f t="shared" si="2"/>
        <v>86.8</v>
      </c>
      <c r="I25" s="117">
        <f>SUM(CALCULATION!CT20:CV20)</f>
        <v>38</v>
      </c>
      <c r="J25" s="107">
        <f t="shared" si="10"/>
        <v>70.370370370370367</v>
      </c>
      <c r="K25" s="117">
        <f>SUM(CALCULATION!CX20:CZ20)</f>
        <v>188</v>
      </c>
      <c r="L25" s="107">
        <f t="shared" si="4"/>
        <v>88.679245283018872</v>
      </c>
      <c r="M25" s="117">
        <f>SUM(CALCULATION!DB20:DD20)</f>
        <v>28</v>
      </c>
      <c r="N25" s="107">
        <f t="shared" si="11"/>
        <v>80</v>
      </c>
      <c r="O25" s="117">
        <f>SUM(CALCULATION!DF20:DH20)</f>
        <v>89</v>
      </c>
      <c r="P25" s="107">
        <f t="shared" si="5"/>
        <v>82.407407407407405</v>
      </c>
      <c r="Q25" s="117">
        <f>SUM(CALCULATION!DJ20:DL20)</f>
        <v>25</v>
      </c>
      <c r="R25" s="107">
        <f t="shared" si="12"/>
        <v>78.125</v>
      </c>
      <c r="S25" s="117">
        <f>SUM(CALCULATION!DN20:DP20)</f>
        <v>26</v>
      </c>
      <c r="T25" s="107">
        <f t="shared" si="7"/>
        <v>89.65517241379311</v>
      </c>
    </row>
    <row r="26" spans="1:20" s="105" customFormat="1" ht="12.75">
      <c r="A26" s="103">
        <v>21</v>
      </c>
      <c r="B26" s="104" t="s">
        <v>40</v>
      </c>
      <c r="C26" s="117">
        <f>SUM(CALCULATION!CH21:CJ21)</f>
        <v>136</v>
      </c>
      <c r="D26" s="107">
        <f t="shared" si="0"/>
        <v>97.142857142857139</v>
      </c>
      <c r="E26" s="117">
        <f>SUM(CALCULATION!CL21:CN21)</f>
        <v>26</v>
      </c>
      <c r="F26" s="107">
        <f t="shared" si="9"/>
        <v>96.296296296296291</v>
      </c>
      <c r="G26" s="117">
        <f>SUM(CALCULATION!CP21:CR21)</f>
        <v>240</v>
      </c>
      <c r="H26" s="107">
        <f t="shared" si="2"/>
        <v>96</v>
      </c>
      <c r="I26" s="117">
        <f>SUM(CALCULATION!CT21:CV21)</f>
        <v>52</v>
      </c>
      <c r="J26" s="107">
        <f t="shared" si="10"/>
        <v>96.296296296296291</v>
      </c>
      <c r="K26" s="117">
        <f>SUM(CALCULATION!CX21:CZ21)</f>
        <v>200</v>
      </c>
      <c r="L26" s="107">
        <f t="shared" si="4"/>
        <v>94.339622641509436</v>
      </c>
      <c r="M26" s="117">
        <f>SUM(CALCULATION!DB21:DD21)</f>
        <v>29</v>
      </c>
      <c r="N26" s="107">
        <f t="shared" si="11"/>
        <v>82.857142857142861</v>
      </c>
      <c r="O26" s="117">
        <f>SUM(CALCULATION!DF21:DH21)</f>
        <v>102</v>
      </c>
      <c r="P26" s="107">
        <f t="shared" si="5"/>
        <v>94.444444444444443</v>
      </c>
      <c r="Q26" s="117">
        <f>SUM(CALCULATION!DJ21:DL21)</f>
        <v>28</v>
      </c>
      <c r="R26" s="107">
        <f t="shared" si="12"/>
        <v>87.5</v>
      </c>
      <c r="S26" s="117">
        <f>SUM(CALCULATION!DN21:DP21)</f>
        <v>29</v>
      </c>
      <c r="T26" s="107">
        <f t="shared" si="7"/>
        <v>100</v>
      </c>
    </row>
    <row r="27" spans="1:20" s="105" customFormat="1" ht="12.75">
      <c r="A27" s="103">
        <v>22</v>
      </c>
      <c r="B27" s="104" t="s">
        <v>41</v>
      </c>
      <c r="C27" s="117">
        <f>SUM(CALCULATION!CH22:CJ22)</f>
        <v>131</v>
      </c>
      <c r="D27" s="107">
        <f t="shared" si="0"/>
        <v>93.571428571428569</v>
      </c>
      <c r="E27" s="117">
        <f>SUM(CALCULATION!CL22:CN22)</f>
        <v>25</v>
      </c>
      <c r="F27" s="107">
        <f t="shared" si="9"/>
        <v>92.592592592592595</v>
      </c>
      <c r="G27" s="117">
        <f>SUM(CALCULATION!CP22:CR22)</f>
        <v>231</v>
      </c>
      <c r="H27" s="107">
        <f t="shared" si="2"/>
        <v>92.4</v>
      </c>
      <c r="I27" s="117">
        <f>SUM(CALCULATION!CT22:CV22)</f>
        <v>46</v>
      </c>
      <c r="J27" s="107">
        <f t="shared" si="10"/>
        <v>85.18518518518519</v>
      </c>
      <c r="K27" s="117">
        <f>SUM(CALCULATION!CX22:CZ22)</f>
        <v>195</v>
      </c>
      <c r="L27" s="107">
        <f t="shared" si="4"/>
        <v>91.981132075471692</v>
      </c>
      <c r="M27" s="117">
        <f>SUM(CALCULATION!DB22:DD22)</f>
        <v>28</v>
      </c>
      <c r="N27" s="107">
        <f t="shared" si="11"/>
        <v>80</v>
      </c>
      <c r="O27" s="117">
        <f>SUM(CALCULATION!DF22:DH22)</f>
        <v>103</v>
      </c>
      <c r="P27" s="107">
        <f t="shared" si="5"/>
        <v>95.370370370370367</v>
      </c>
      <c r="Q27" s="117">
        <f>SUM(CALCULATION!DJ22:DL22)</f>
        <v>30</v>
      </c>
      <c r="R27" s="107">
        <f t="shared" si="12"/>
        <v>93.75</v>
      </c>
      <c r="S27" s="117">
        <f>SUM(CALCULATION!DN22:DP22)</f>
        <v>28</v>
      </c>
      <c r="T27" s="107">
        <f t="shared" si="7"/>
        <v>96.551724137931032</v>
      </c>
    </row>
    <row r="28" spans="1:20" s="105" customFormat="1" ht="12.75">
      <c r="A28" s="103">
        <v>23</v>
      </c>
      <c r="B28" s="104" t="s">
        <v>42</v>
      </c>
      <c r="C28" s="117">
        <f>SUM(CALCULATION!CH23:CJ23)</f>
        <v>133</v>
      </c>
      <c r="D28" s="107">
        <f t="shared" si="0"/>
        <v>95</v>
      </c>
      <c r="E28" s="117">
        <f>SUM(CALCULATION!CL23:CN23)</f>
        <v>25</v>
      </c>
      <c r="F28" s="107">
        <f t="shared" si="9"/>
        <v>92.592592592592595</v>
      </c>
      <c r="G28" s="117">
        <f>SUM(CALCULATION!CP23:CR23)</f>
        <v>235</v>
      </c>
      <c r="H28" s="107">
        <f t="shared" si="2"/>
        <v>94</v>
      </c>
      <c r="I28" s="117">
        <f>SUM(CALCULATION!CT23:CV23)</f>
        <v>52</v>
      </c>
      <c r="J28" s="107">
        <f t="shared" si="10"/>
        <v>96.296296296296291</v>
      </c>
      <c r="K28" s="117">
        <f>SUM(CALCULATION!CX23:CZ23)</f>
        <v>202</v>
      </c>
      <c r="L28" s="107">
        <f t="shared" si="4"/>
        <v>95.283018867924525</v>
      </c>
      <c r="M28" s="117">
        <f>SUM(CALCULATION!DB23:DD23)</f>
        <v>31</v>
      </c>
      <c r="N28" s="107">
        <f t="shared" si="11"/>
        <v>88.571428571428569</v>
      </c>
      <c r="O28" s="117">
        <f>SUM(CALCULATION!DF23:DH23)</f>
        <v>103</v>
      </c>
      <c r="P28" s="107">
        <f t="shared" si="5"/>
        <v>95.370370370370367</v>
      </c>
      <c r="Q28" s="117">
        <f>SUM(CALCULATION!DJ23:DL23)</f>
        <v>31</v>
      </c>
      <c r="R28" s="107">
        <f t="shared" si="12"/>
        <v>96.875</v>
      </c>
      <c r="S28" s="117">
        <f>SUM(CALCULATION!DN23:DP23)</f>
        <v>25</v>
      </c>
      <c r="T28" s="107">
        <f t="shared" si="7"/>
        <v>86.206896551724128</v>
      </c>
    </row>
    <row r="29" spans="1:20" s="105" customFormat="1" ht="12.75">
      <c r="A29" s="103">
        <v>24</v>
      </c>
      <c r="B29" s="104" t="s">
        <v>43</v>
      </c>
      <c r="C29" s="117">
        <f>SUM(CALCULATION!CH24:CJ24)</f>
        <v>116</v>
      </c>
      <c r="D29" s="107">
        <f t="shared" si="0"/>
        <v>82.857142857142861</v>
      </c>
      <c r="E29" s="117">
        <f>SUM(CALCULATION!CL24:CN24)</f>
        <v>24</v>
      </c>
      <c r="F29" s="107">
        <f t="shared" si="9"/>
        <v>88.888888888888886</v>
      </c>
      <c r="G29" s="117">
        <f>SUM(CALCULATION!CP24:CR24)</f>
        <v>206</v>
      </c>
      <c r="H29" s="107">
        <f t="shared" si="2"/>
        <v>82.399999999999991</v>
      </c>
      <c r="I29" s="117">
        <f>SUM(CALCULATION!CT24:CV24)</f>
        <v>46</v>
      </c>
      <c r="J29" s="107">
        <f t="shared" si="10"/>
        <v>85.18518518518519</v>
      </c>
      <c r="K29" s="117">
        <f>SUM(CALCULATION!CX24:CZ24)</f>
        <v>174</v>
      </c>
      <c r="L29" s="107">
        <f t="shared" si="4"/>
        <v>82.075471698113205</v>
      </c>
      <c r="M29" s="117">
        <f>SUM(CALCULATION!DB24:DD24)</f>
        <v>23</v>
      </c>
      <c r="N29" s="107">
        <f t="shared" si="11"/>
        <v>65.714285714285708</v>
      </c>
      <c r="O29" s="117">
        <f>SUM(CALCULATION!DF24:DH24)</f>
        <v>89</v>
      </c>
      <c r="P29" s="107">
        <f t="shared" si="5"/>
        <v>82.407407407407405</v>
      </c>
      <c r="Q29" s="117">
        <f>SUM(CALCULATION!DJ24:DL24)</f>
        <v>30</v>
      </c>
      <c r="R29" s="107">
        <f t="shared" si="12"/>
        <v>93.75</v>
      </c>
      <c r="S29" s="117">
        <f>SUM(CALCULATION!DN24:DP24)</f>
        <v>25</v>
      </c>
      <c r="T29" s="107">
        <f t="shared" si="7"/>
        <v>86.206896551724128</v>
      </c>
    </row>
    <row r="30" spans="1:20" s="105" customFormat="1" ht="12.75">
      <c r="A30" s="103">
        <v>25</v>
      </c>
      <c r="B30" s="104" t="s">
        <v>44</v>
      </c>
      <c r="C30" s="117">
        <f>SUM(CALCULATION!CH25:CJ25)</f>
        <v>6</v>
      </c>
      <c r="D30" s="107">
        <f t="shared" si="0"/>
        <v>4.2857142857142856</v>
      </c>
      <c r="E30" s="117">
        <f>SUM(CALCULATION!CL25:CN25)</f>
        <v>0</v>
      </c>
      <c r="F30" s="107">
        <f t="shared" si="9"/>
        <v>0</v>
      </c>
      <c r="G30" s="117">
        <f>SUM(CALCULATION!CP25:CR25)</f>
        <v>9</v>
      </c>
      <c r="H30" s="107">
        <f t="shared" si="2"/>
        <v>3.5999999999999996</v>
      </c>
      <c r="I30" s="117">
        <f>SUM(CALCULATION!CT25:CV25)</f>
        <v>0</v>
      </c>
      <c r="J30" s="107">
        <f t="shared" si="10"/>
        <v>0</v>
      </c>
      <c r="K30" s="117">
        <f>SUM(CALCULATION!CX25:CZ25)</f>
        <v>6</v>
      </c>
      <c r="L30" s="107">
        <f t="shared" si="4"/>
        <v>2.8301886792452833</v>
      </c>
      <c r="M30" s="117">
        <f>SUM(CALCULATION!DB25:DD25)</f>
        <v>0</v>
      </c>
      <c r="N30" s="107">
        <f t="shared" si="11"/>
        <v>0</v>
      </c>
      <c r="O30" s="117">
        <f>SUM(CALCULATION!DF25:DH25)</f>
        <v>4</v>
      </c>
      <c r="P30" s="107">
        <f t="shared" si="5"/>
        <v>3.7037037037037033</v>
      </c>
      <c r="Q30" s="117">
        <f>SUM(CALCULATION!DJ25:DL25)</f>
        <v>0</v>
      </c>
      <c r="R30" s="107">
        <f t="shared" si="12"/>
        <v>0</v>
      </c>
      <c r="S30" s="117">
        <f>SUM(CALCULATION!DN25:DP25)</f>
        <v>0</v>
      </c>
      <c r="T30" s="107">
        <f t="shared" si="7"/>
        <v>0</v>
      </c>
    </row>
    <row r="31" spans="1:20" s="105" customFormat="1" ht="12.75">
      <c r="A31" s="103">
        <v>26</v>
      </c>
      <c r="B31" s="104" t="s">
        <v>45</v>
      </c>
      <c r="C31" s="117">
        <f>SUM(CALCULATION!CH26:CJ26)</f>
        <v>133</v>
      </c>
      <c r="D31" s="107">
        <f t="shared" si="0"/>
        <v>95</v>
      </c>
      <c r="E31" s="117">
        <f>SUM(CALCULATION!CL26:CN26)</f>
        <v>23</v>
      </c>
      <c r="F31" s="107">
        <f t="shared" si="9"/>
        <v>85.18518518518519</v>
      </c>
      <c r="G31" s="117">
        <f>SUM(CALCULATION!CP26:CR26)</f>
        <v>237</v>
      </c>
      <c r="H31" s="107">
        <f t="shared" si="2"/>
        <v>94.8</v>
      </c>
      <c r="I31" s="117">
        <f>SUM(CALCULATION!CT26:CV26)</f>
        <v>50</v>
      </c>
      <c r="J31" s="107">
        <f t="shared" si="10"/>
        <v>92.592592592592595</v>
      </c>
      <c r="K31" s="117">
        <f>SUM(CALCULATION!CX26:CZ26)</f>
        <v>200</v>
      </c>
      <c r="L31" s="107">
        <f t="shared" si="4"/>
        <v>94.339622641509436</v>
      </c>
      <c r="M31" s="117">
        <f>SUM(CALCULATION!DB26:DD26)</f>
        <v>29</v>
      </c>
      <c r="N31" s="107">
        <f t="shared" si="11"/>
        <v>82.857142857142861</v>
      </c>
      <c r="O31" s="117">
        <f>SUM(CALCULATION!DF26:DH26)</f>
        <v>105</v>
      </c>
      <c r="P31" s="107">
        <f t="shared" si="5"/>
        <v>97.222222222222214</v>
      </c>
      <c r="Q31" s="117">
        <f>SUM(CALCULATION!DJ26:DL26)</f>
        <v>32</v>
      </c>
      <c r="R31" s="107">
        <f t="shared" si="12"/>
        <v>100</v>
      </c>
      <c r="S31" s="117">
        <f>SUM(CALCULATION!DN26:DP26)</f>
        <v>27</v>
      </c>
      <c r="T31" s="107">
        <f t="shared" si="7"/>
        <v>93.103448275862064</v>
      </c>
    </row>
    <row r="32" spans="1:20" s="105" customFormat="1" ht="12.75">
      <c r="A32" s="103">
        <v>27</v>
      </c>
      <c r="B32" s="104" t="s">
        <v>46</v>
      </c>
      <c r="C32" s="117">
        <f>SUM(CALCULATION!CH27:CJ27)</f>
        <v>126</v>
      </c>
      <c r="D32" s="107">
        <f t="shared" si="0"/>
        <v>90</v>
      </c>
      <c r="E32" s="117">
        <f>SUM(CALCULATION!CL27:CN27)</f>
        <v>26</v>
      </c>
      <c r="F32" s="107">
        <f t="shared" si="9"/>
        <v>96.296296296296291</v>
      </c>
      <c r="G32" s="117">
        <f>SUM(CALCULATION!CP27:CR27)</f>
        <v>212</v>
      </c>
      <c r="H32" s="107">
        <f t="shared" si="2"/>
        <v>84.8</v>
      </c>
      <c r="I32" s="117">
        <f>SUM(CALCULATION!CT27:CV27)</f>
        <v>48</v>
      </c>
      <c r="J32" s="107">
        <f t="shared" si="10"/>
        <v>88.888888888888886</v>
      </c>
      <c r="K32" s="117">
        <f>SUM(CALCULATION!CX27:CZ27)</f>
        <v>182</v>
      </c>
      <c r="L32" s="107">
        <f t="shared" si="4"/>
        <v>85.84905660377359</v>
      </c>
      <c r="M32" s="117">
        <f>SUM(CALCULATION!DB27:DD27)</f>
        <v>24</v>
      </c>
      <c r="N32" s="107">
        <f t="shared" si="11"/>
        <v>68.571428571428569</v>
      </c>
      <c r="O32" s="117">
        <f>SUM(CALCULATION!DF27:DH27)</f>
        <v>93</v>
      </c>
      <c r="P32" s="107">
        <f t="shared" si="5"/>
        <v>86.111111111111114</v>
      </c>
      <c r="Q32" s="117">
        <f>SUM(CALCULATION!DJ27:DL27)</f>
        <v>31</v>
      </c>
      <c r="R32" s="107">
        <f t="shared" si="12"/>
        <v>96.875</v>
      </c>
      <c r="S32" s="117">
        <f>SUM(CALCULATION!DN27:DP27)</f>
        <v>26</v>
      </c>
      <c r="T32" s="107">
        <f t="shared" si="7"/>
        <v>89.65517241379311</v>
      </c>
    </row>
    <row r="33" spans="1:20" s="105" customFormat="1" ht="12.75">
      <c r="A33" s="103">
        <v>28</v>
      </c>
      <c r="B33" s="104" t="s">
        <v>47</v>
      </c>
      <c r="C33" s="117">
        <f>SUM(CALCULATION!CH28:CJ28)</f>
        <v>121</v>
      </c>
      <c r="D33" s="107">
        <f t="shared" si="0"/>
        <v>86.428571428571431</v>
      </c>
      <c r="E33" s="117">
        <f>SUM(CALCULATION!CL28:CN28)</f>
        <v>17</v>
      </c>
      <c r="F33" s="107">
        <f t="shared" si="9"/>
        <v>62.962962962962962</v>
      </c>
      <c r="G33" s="117">
        <f>SUM(CALCULATION!CP28:CR28)</f>
        <v>198</v>
      </c>
      <c r="H33" s="107">
        <f t="shared" si="2"/>
        <v>79.2</v>
      </c>
      <c r="I33" s="117">
        <f>SUM(CALCULATION!CT28:CV28)</f>
        <v>40</v>
      </c>
      <c r="J33" s="107">
        <f t="shared" si="10"/>
        <v>74.074074074074076</v>
      </c>
      <c r="K33" s="117">
        <f>SUM(CALCULATION!CX28:CZ28)</f>
        <v>162</v>
      </c>
      <c r="L33" s="107">
        <f t="shared" si="4"/>
        <v>76.415094339622641</v>
      </c>
      <c r="M33" s="117">
        <f>SUM(CALCULATION!DB28:DD28)</f>
        <v>22</v>
      </c>
      <c r="N33" s="107">
        <f t="shared" si="11"/>
        <v>62.857142857142854</v>
      </c>
      <c r="O33" s="117">
        <f>SUM(CALCULATION!DF28:DH28)</f>
        <v>91</v>
      </c>
      <c r="P33" s="107">
        <f t="shared" si="5"/>
        <v>84.259259259259252</v>
      </c>
      <c r="Q33" s="117">
        <f>SUM(CALCULATION!DJ28:DL28)</f>
        <v>25</v>
      </c>
      <c r="R33" s="107">
        <f t="shared" si="12"/>
        <v>78.125</v>
      </c>
      <c r="S33" s="117">
        <f>SUM(CALCULATION!DN28:DP28)</f>
        <v>24</v>
      </c>
      <c r="T33" s="107">
        <f t="shared" si="7"/>
        <v>82.758620689655174</v>
      </c>
    </row>
    <row r="34" spans="1:20" s="105" customFormat="1" ht="12.75">
      <c r="A34" s="103">
        <v>29</v>
      </c>
      <c r="B34" s="104" t="s">
        <v>48</v>
      </c>
      <c r="C34" s="117">
        <f>SUM(CALCULATION!CH29:CJ29)</f>
        <v>124</v>
      </c>
      <c r="D34" s="107">
        <f t="shared" si="0"/>
        <v>88.571428571428569</v>
      </c>
      <c r="E34" s="117">
        <f>SUM(CALCULATION!CL29:CN29)</f>
        <v>23</v>
      </c>
      <c r="F34" s="107">
        <f t="shared" si="9"/>
        <v>85.18518518518519</v>
      </c>
      <c r="G34" s="117">
        <f>SUM(CALCULATION!CP29:CR29)</f>
        <v>210</v>
      </c>
      <c r="H34" s="107">
        <f t="shared" si="2"/>
        <v>84</v>
      </c>
      <c r="I34" s="117">
        <f>SUM(CALCULATION!CT29:CV29)</f>
        <v>44</v>
      </c>
      <c r="J34" s="107">
        <f t="shared" si="10"/>
        <v>81.481481481481481</v>
      </c>
      <c r="K34" s="117">
        <f>SUM(CALCULATION!CX29:CZ29)</f>
        <v>175</v>
      </c>
      <c r="L34" s="107">
        <f t="shared" si="4"/>
        <v>82.547169811320757</v>
      </c>
      <c r="M34" s="117">
        <f>SUM(CALCULATION!DB29:DD29)</f>
        <v>29</v>
      </c>
      <c r="N34" s="107">
        <f t="shared" si="11"/>
        <v>82.857142857142861</v>
      </c>
      <c r="O34" s="117">
        <f>SUM(CALCULATION!DF29:DH29)</f>
        <v>93</v>
      </c>
      <c r="P34" s="107">
        <f t="shared" si="5"/>
        <v>86.111111111111114</v>
      </c>
      <c r="Q34" s="117">
        <f>SUM(CALCULATION!DJ29:DL29)</f>
        <v>25</v>
      </c>
      <c r="R34" s="107">
        <f t="shared" si="12"/>
        <v>78.125</v>
      </c>
      <c r="S34" s="117">
        <f>SUM(CALCULATION!DN29:DP29)</f>
        <v>22</v>
      </c>
      <c r="T34" s="107">
        <f t="shared" si="7"/>
        <v>75.862068965517238</v>
      </c>
    </row>
    <row r="35" spans="1:20" s="105" customFormat="1" ht="25.5">
      <c r="A35" s="103">
        <v>30</v>
      </c>
      <c r="B35" s="104" t="s">
        <v>49</v>
      </c>
      <c r="C35" s="117">
        <f>SUM(CALCULATION!CH30:CJ30)</f>
        <v>135</v>
      </c>
      <c r="D35" s="107">
        <f t="shared" si="0"/>
        <v>96.428571428571431</v>
      </c>
      <c r="E35" s="117">
        <f>SUM(CALCULATION!CL30:CN30)</f>
        <v>25</v>
      </c>
      <c r="F35" s="107">
        <f t="shared" si="9"/>
        <v>92.592592592592595</v>
      </c>
      <c r="G35" s="117">
        <f>SUM(CALCULATION!CP30:CR30)</f>
        <v>231</v>
      </c>
      <c r="H35" s="107">
        <f t="shared" si="2"/>
        <v>92.4</v>
      </c>
      <c r="I35" s="117">
        <f>SUM(CALCULATION!CT30:CV30)</f>
        <v>48</v>
      </c>
      <c r="J35" s="107">
        <f t="shared" si="10"/>
        <v>88.888888888888886</v>
      </c>
      <c r="K35" s="117">
        <f>SUM(CALCULATION!CX30:CZ30)</f>
        <v>201</v>
      </c>
      <c r="L35" s="107">
        <f t="shared" si="4"/>
        <v>94.811320754716974</v>
      </c>
      <c r="M35" s="117">
        <f>SUM(CALCULATION!DB30:DD30)</f>
        <v>32</v>
      </c>
      <c r="N35" s="107">
        <f t="shared" si="11"/>
        <v>91.428571428571431</v>
      </c>
      <c r="O35" s="117">
        <f>SUM(CALCULATION!DF30:DH30)</f>
        <v>101</v>
      </c>
      <c r="P35" s="107">
        <f t="shared" si="5"/>
        <v>93.518518518518519</v>
      </c>
      <c r="Q35" s="117">
        <f>SUM(CALCULATION!DJ30:DL30)</f>
        <v>31</v>
      </c>
      <c r="R35" s="107">
        <f t="shared" si="12"/>
        <v>96.875</v>
      </c>
      <c r="S35" s="117">
        <f>SUM(CALCULATION!DN30:DP30)</f>
        <v>27</v>
      </c>
      <c r="T35" s="107">
        <f t="shared" si="7"/>
        <v>93.103448275862064</v>
      </c>
    </row>
    <row r="36" spans="1:20" s="105" customFormat="1" ht="12.75">
      <c r="A36" s="103">
        <v>31</v>
      </c>
      <c r="B36" s="104" t="s">
        <v>50</v>
      </c>
      <c r="C36" s="117">
        <f>SUM(CALCULATION!CH31:CJ31)</f>
        <v>109</v>
      </c>
      <c r="D36" s="107">
        <f t="shared" si="0"/>
        <v>77.857142857142861</v>
      </c>
      <c r="E36" s="117">
        <f>SUM(CALCULATION!CL31:CN31)</f>
        <v>18</v>
      </c>
      <c r="F36" s="107">
        <f t="shared" ref="F36:F50" si="13">E36/22*100</f>
        <v>81.818181818181827</v>
      </c>
      <c r="G36" s="117">
        <f>SUM(CALCULATION!CP31:CR31)</f>
        <v>196</v>
      </c>
      <c r="H36" s="107">
        <f t="shared" si="2"/>
        <v>78.400000000000006</v>
      </c>
      <c r="I36" s="117">
        <f>SUM(CALCULATION!CT31:CV31)</f>
        <v>28</v>
      </c>
      <c r="J36" s="107">
        <f t="shared" ref="J36:J50" si="14">I36/44*100</f>
        <v>63.636363636363633</v>
      </c>
      <c r="K36" s="117">
        <f>SUM(CALCULATION!CX31:CZ31)</f>
        <v>173</v>
      </c>
      <c r="L36" s="107">
        <f t="shared" si="4"/>
        <v>81.603773584905653</v>
      </c>
      <c r="M36" s="117">
        <f>SUM(CALCULATION!DB31:DD31)</f>
        <v>23</v>
      </c>
      <c r="N36" s="107">
        <f t="shared" si="11"/>
        <v>65.714285714285708</v>
      </c>
      <c r="O36" s="117">
        <f>SUM(CALCULATION!DF31:DH31)</f>
        <v>85</v>
      </c>
      <c r="P36" s="107">
        <f t="shared" si="5"/>
        <v>78.703703703703709</v>
      </c>
      <c r="Q36" s="117">
        <f>SUM(CALCULATION!DJ31:DL31)</f>
        <v>31</v>
      </c>
      <c r="R36" s="107">
        <f t="shared" ref="R36:R50" si="15">Q36/37*100</f>
        <v>83.78378378378379</v>
      </c>
      <c r="S36" s="117">
        <f>SUM(CALCULATION!DN31:DP31)</f>
        <v>21</v>
      </c>
      <c r="T36" s="107">
        <f t="shared" si="7"/>
        <v>72.41379310344827</v>
      </c>
    </row>
    <row r="37" spans="1:20" s="105" customFormat="1" ht="12.75">
      <c r="A37" s="103">
        <v>32</v>
      </c>
      <c r="B37" s="104" t="s">
        <v>51</v>
      </c>
      <c r="C37" s="117">
        <f>SUM(CALCULATION!CH32:CJ32)</f>
        <v>126</v>
      </c>
      <c r="D37" s="107">
        <f t="shared" si="0"/>
        <v>90</v>
      </c>
      <c r="E37" s="117">
        <f>SUM(CALCULATION!CL32:CN32)</f>
        <v>20</v>
      </c>
      <c r="F37" s="107">
        <f t="shared" si="13"/>
        <v>90.909090909090907</v>
      </c>
      <c r="G37" s="117">
        <f>SUM(CALCULATION!CP32:CR32)</f>
        <v>223</v>
      </c>
      <c r="H37" s="107">
        <f t="shared" si="2"/>
        <v>89.2</v>
      </c>
      <c r="I37" s="117">
        <f>SUM(CALCULATION!CT32:CV32)</f>
        <v>38</v>
      </c>
      <c r="J37" s="107">
        <f t="shared" si="14"/>
        <v>86.36363636363636</v>
      </c>
      <c r="K37" s="117">
        <f>SUM(CALCULATION!CX32:CZ32)</f>
        <v>185</v>
      </c>
      <c r="L37" s="107">
        <f t="shared" si="4"/>
        <v>87.264150943396217</v>
      </c>
      <c r="M37" s="117">
        <f>SUM(CALCULATION!DB32:DD32)</f>
        <v>29</v>
      </c>
      <c r="N37" s="107">
        <f t="shared" si="11"/>
        <v>82.857142857142861</v>
      </c>
      <c r="O37" s="117">
        <f>SUM(CALCULATION!DF32:DH32)</f>
        <v>100</v>
      </c>
      <c r="P37" s="107">
        <f t="shared" si="5"/>
        <v>92.592592592592595</v>
      </c>
      <c r="Q37" s="117">
        <f>SUM(CALCULATION!DJ32:DL32)</f>
        <v>34</v>
      </c>
      <c r="R37" s="107">
        <f t="shared" si="15"/>
        <v>91.891891891891902</v>
      </c>
      <c r="S37" s="117">
        <f>SUM(CALCULATION!DN32:DP32)</f>
        <v>27</v>
      </c>
      <c r="T37" s="107">
        <f t="shared" si="7"/>
        <v>93.103448275862064</v>
      </c>
    </row>
    <row r="38" spans="1:20" s="105" customFormat="1" ht="12.75">
      <c r="A38" s="103">
        <v>33</v>
      </c>
      <c r="B38" s="104" t="s">
        <v>52</v>
      </c>
      <c r="C38" s="117">
        <f>SUM(CALCULATION!CH33:CJ33)</f>
        <v>136</v>
      </c>
      <c r="D38" s="107">
        <f t="shared" ref="D38:D64" si="16">C38/140*100</f>
        <v>97.142857142857139</v>
      </c>
      <c r="E38" s="117">
        <f>SUM(CALCULATION!CL33:CN33)</f>
        <v>19</v>
      </c>
      <c r="F38" s="107">
        <f t="shared" si="13"/>
        <v>86.36363636363636</v>
      </c>
      <c r="G38" s="117">
        <f>SUM(CALCULATION!CP33:CR33)</f>
        <v>221</v>
      </c>
      <c r="H38" s="107">
        <f t="shared" ref="H38:H64" si="17">G38/250*100</f>
        <v>88.4</v>
      </c>
      <c r="I38" s="117">
        <f>SUM(CALCULATION!CT33:CV33)</f>
        <v>40</v>
      </c>
      <c r="J38" s="107">
        <f t="shared" si="14"/>
        <v>90.909090909090907</v>
      </c>
      <c r="K38" s="117">
        <f>SUM(CALCULATION!CX33:CZ33)</f>
        <v>192</v>
      </c>
      <c r="L38" s="107">
        <f t="shared" ref="L38:L64" si="18">K38/212*100</f>
        <v>90.566037735849065</v>
      </c>
      <c r="M38" s="117">
        <f>SUM(CALCULATION!DB33:DD33)</f>
        <v>26</v>
      </c>
      <c r="N38" s="107">
        <f t="shared" si="11"/>
        <v>74.285714285714292</v>
      </c>
      <c r="O38" s="117">
        <f>SUM(CALCULATION!DF33:DH33)</f>
        <v>89</v>
      </c>
      <c r="P38" s="107">
        <f t="shared" ref="P38:P69" si="19">O38/108*100</f>
        <v>82.407407407407405</v>
      </c>
      <c r="Q38" s="117">
        <f>SUM(CALCULATION!DJ33:DL33)</f>
        <v>31</v>
      </c>
      <c r="R38" s="107">
        <f t="shared" si="15"/>
        <v>83.78378378378379</v>
      </c>
      <c r="S38" s="117">
        <f>SUM(CALCULATION!DN33:DP33)</f>
        <v>25</v>
      </c>
      <c r="T38" s="107">
        <f t="shared" ref="T38:T69" si="20">S38/29*100</f>
        <v>86.206896551724128</v>
      </c>
    </row>
    <row r="39" spans="1:20" s="105" customFormat="1" ht="12.75">
      <c r="A39" s="103">
        <v>34</v>
      </c>
      <c r="B39" s="104" t="s">
        <v>53</v>
      </c>
      <c r="C39" s="117">
        <f>SUM(CALCULATION!CH34:CJ34)</f>
        <v>126</v>
      </c>
      <c r="D39" s="107">
        <f t="shared" si="16"/>
        <v>90</v>
      </c>
      <c r="E39" s="117">
        <f>SUM(CALCULATION!CL34:CN34)</f>
        <v>19</v>
      </c>
      <c r="F39" s="107">
        <f t="shared" si="13"/>
        <v>86.36363636363636</v>
      </c>
      <c r="G39" s="117">
        <f>SUM(CALCULATION!CP34:CR34)</f>
        <v>221</v>
      </c>
      <c r="H39" s="107">
        <f t="shared" si="17"/>
        <v>88.4</v>
      </c>
      <c r="I39" s="117">
        <f>SUM(CALCULATION!CT34:CV34)</f>
        <v>40</v>
      </c>
      <c r="J39" s="107">
        <f t="shared" si="14"/>
        <v>90.909090909090907</v>
      </c>
      <c r="K39" s="117">
        <f>SUM(CALCULATION!CX34:CZ34)</f>
        <v>187</v>
      </c>
      <c r="L39" s="107">
        <f t="shared" si="18"/>
        <v>88.20754716981132</v>
      </c>
      <c r="M39" s="117">
        <f>SUM(CALCULATION!DB34:DD34)</f>
        <v>27</v>
      </c>
      <c r="N39" s="107">
        <f t="shared" si="11"/>
        <v>77.142857142857153</v>
      </c>
      <c r="O39" s="117">
        <f>SUM(CALCULATION!DF34:DH34)</f>
        <v>101</v>
      </c>
      <c r="P39" s="107">
        <f t="shared" si="19"/>
        <v>93.518518518518519</v>
      </c>
      <c r="Q39" s="117">
        <f>SUM(CALCULATION!DJ34:DL34)</f>
        <v>33</v>
      </c>
      <c r="R39" s="107">
        <f t="shared" si="15"/>
        <v>89.189189189189193</v>
      </c>
      <c r="S39" s="117">
        <f>SUM(CALCULATION!DN34:DP34)</f>
        <v>25</v>
      </c>
      <c r="T39" s="107">
        <f t="shared" si="20"/>
        <v>86.206896551724128</v>
      </c>
    </row>
    <row r="40" spans="1:20" s="105" customFormat="1" ht="12.75">
      <c r="A40" s="103">
        <v>35</v>
      </c>
      <c r="B40" s="104" t="s">
        <v>54</v>
      </c>
      <c r="C40" s="117">
        <f>SUM(CALCULATION!CH35:CJ35)</f>
        <v>133</v>
      </c>
      <c r="D40" s="107">
        <f t="shared" si="16"/>
        <v>95</v>
      </c>
      <c r="E40" s="117">
        <f>SUM(CALCULATION!CL35:CN35)</f>
        <v>22</v>
      </c>
      <c r="F40" s="107">
        <f t="shared" si="13"/>
        <v>100</v>
      </c>
      <c r="G40" s="117">
        <f>SUM(CALCULATION!CP35:CR35)</f>
        <v>235</v>
      </c>
      <c r="H40" s="107">
        <f t="shared" si="17"/>
        <v>94</v>
      </c>
      <c r="I40" s="117">
        <f>SUM(CALCULATION!CT35:CV35)</f>
        <v>42</v>
      </c>
      <c r="J40" s="107">
        <f t="shared" si="14"/>
        <v>95.454545454545453</v>
      </c>
      <c r="K40" s="117">
        <f>SUM(CALCULATION!CX35:CZ35)</f>
        <v>199</v>
      </c>
      <c r="L40" s="107">
        <f t="shared" si="18"/>
        <v>93.867924528301884</v>
      </c>
      <c r="M40" s="117">
        <f>SUM(CALCULATION!DB35:DD35)</f>
        <v>28</v>
      </c>
      <c r="N40" s="107">
        <f t="shared" si="11"/>
        <v>80</v>
      </c>
      <c r="O40" s="117">
        <f>SUM(CALCULATION!DF35:DH35)</f>
        <v>106</v>
      </c>
      <c r="P40" s="107">
        <f t="shared" si="19"/>
        <v>98.148148148148152</v>
      </c>
      <c r="Q40" s="117">
        <f>SUM(CALCULATION!DJ35:DL35)</f>
        <v>37</v>
      </c>
      <c r="R40" s="107">
        <f t="shared" si="15"/>
        <v>100</v>
      </c>
      <c r="S40" s="117">
        <f>SUM(CALCULATION!DN35:DP35)</f>
        <v>29</v>
      </c>
      <c r="T40" s="107">
        <f t="shared" si="20"/>
        <v>100</v>
      </c>
    </row>
    <row r="41" spans="1:20" s="105" customFormat="1" ht="12.75">
      <c r="A41" s="103">
        <v>36</v>
      </c>
      <c r="B41" s="104" t="s">
        <v>55</v>
      </c>
      <c r="C41" s="117">
        <f>SUM(CALCULATION!CH36:CJ36)</f>
        <v>128</v>
      </c>
      <c r="D41" s="107">
        <f t="shared" si="16"/>
        <v>91.428571428571431</v>
      </c>
      <c r="E41" s="117">
        <f>SUM(CALCULATION!CL36:CN36)</f>
        <v>15</v>
      </c>
      <c r="F41" s="107">
        <f t="shared" si="13"/>
        <v>68.181818181818173</v>
      </c>
      <c r="G41" s="117">
        <f>SUM(CALCULATION!CP36:CR36)</f>
        <v>216</v>
      </c>
      <c r="H41" s="107">
        <f t="shared" si="17"/>
        <v>86.4</v>
      </c>
      <c r="I41" s="117">
        <f>SUM(CALCULATION!CT36:CV36)</f>
        <v>22</v>
      </c>
      <c r="J41" s="107">
        <f t="shared" si="14"/>
        <v>50</v>
      </c>
      <c r="K41" s="117">
        <f>SUM(CALCULATION!CX36:CZ36)</f>
        <v>189</v>
      </c>
      <c r="L41" s="107">
        <f t="shared" si="18"/>
        <v>89.15094339622641</v>
      </c>
      <c r="M41" s="117">
        <f>SUM(CALCULATION!DB36:DD36)</f>
        <v>24</v>
      </c>
      <c r="N41" s="107">
        <f t="shared" si="11"/>
        <v>68.571428571428569</v>
      </c>
      <c r="O41" s="117">
        <f>SUM(CALCULATION!DF36:DH36)</f>
        <v>91</v>
      </c>
      <c r="P41" s="107">
        <f t="shared" si="19"/>
        <v>84.259259259259252</v>
      </c>
      <c r="Q41" s="117">
        <f>SUM(CALCULATION!DJ36:DL36)</f>
        <v>29</v>
      </c>
      <c r="R41" s="107">
        <f t="shared" si="15"/>
        <v>78.378378378378372</v>
      </c>
      <c r="S41" s="117">
        <f>SUM(CALCULATION!DN36:DP36)</f>
        <v>26</v>
      </c>
      <c r="T41" s="107">
        <f t="shared" si="20"/>
        <v>89.65517241379311</v>
      </c>
    </row>
    <row r="42" spans="1:20" s="105" customFormat="1" ht="12.75">
      <c r="A42" s="103">
        <v>37</v>
      </c>
      <c r="B42" s="104" t="s">
        <v>56</v>
      </c>
      <c r="C42" s="117">
        <f>SUM(CALCULATION!CH37:CJ37)</f>
        <v>132</v>
      </c>
      <c r="D42" s="107">
        <f t="shared" si="16"/>
        <v>94.285714285714278</v>
      </c>
      <c r="E42" s="117">
        <f>SUM(CALCULATION!CL37:CN37)</f>
        <v>22</v>
      </c>
      <c r="F42" s="107">
        <f t="shared" si="13"/>
        <v>100</v>
      </c>
      <c r="G42" s="117">
        <f>SUM(CALCULATION!CP37:CR37)</f>
        <v>229</v>
      </c>
      <c r="H42" s="107">
        <f t="shared" si="17"/>
        <v>91.600000000000009</v>
      </c>
      <c r="I42" s="117">
        <f>SUM(CALCULATION!CT37:CV37)</f>
        <v>42</v>
      </c>
      <c r="J42" s="107">
        <f t="shared" si="14"/>
        <v>95.454545454545453</v>
      </c>
      <c r="K42" s="117">
        <f>SUM(CALCULATION!CX37:CZ37)</f>
        <v>198</v>
      </c>
      <c r="L42" s="107">
        <f t="shared" si="18"/>
        <v>93.396226415094347</v>
      </c>
      <c r="M42" s="117">
        <f>SUM(CALCULATION!DB37:DD37)</f>
        <v>30</v>
      </c>
      <c r="N42" s="107">
        <f t="shared" si="11"/>
        <v>85.714285714285708</v>
      </c>
      <c r="O42" s="117">
        <f>SUM(CALCULATION!DF37:DH37)</f>
        <v>98</v>
      </c>
      <c r="P42" s="107">
        <f t="shared" si="19"/>
        <v>90.740740740740748</v>
      </c>
      <c r="Q42" s="117">
        <f>SUM(CALCULATION!DJ37:DL37)</f>
        <v>36</v>
      </c>
      <c r="R42" s="107">
        <f t="shared" si="15"/>
        <v>97.297297297297305</v>
      </c>
      <c r="S42" s="117">
        <f>SUM(CALCULATION!DN37:DP37)</f>
        <v>27</v>
      </c>
      <c r="T42" s="107">
        <f t="shared" si="20"/>
        <v>93.103448275862064</v>
      </c>
    </row>
    <row r="43" spans="1:20" s="105" customFormat="1" ht="25.5">
      <c r="A43" s="103">
        <v>38</v>
      </c>
      <c r="B43" s="104" t="s">
        <v>57</v>
      </c>
      <c r="C43" s="117">
        <f>SUM(CALCULATION!CH38:CJ38)</f>
        <v>123</v>
      </c>
      <c r="D43" s="107">
        <f t="shared" si="16"/>
        <v>87.857142857142861</v>
      </c>
      <c r="E43" s="117">
        <f>SUM(CALCULATION!CL38:CN38)</f>
        <v>22</v>
      </c>
      <c r="F43" s="107">
        <f t="shared" si="13"/>
        <v>100</v>
      </c>
      <c r="G43" s="117">
        <f>SUM(CALCULATION!CP38:CR38)</f>
        <v>226</v>
      </c>
      <c r="H43" s="107">
        <f t="shared" si="17"/>
        <v>90.4</v>
      </c>
      <c r="I43" s="117">
        <f>SUM(CALCULATION!CT38:CV38)</f>
        <v>34</v>
      </c>
      <c r="J43" s="107">
        <f t="shared" si="14"/>
        <v>77.272727272727266</v>
      </c>
      <c r="K43" s="117">
        <f>SUM(CALCULATION!CX38:CZ38)</f>
        <v>185</v>
      </c>
      <c r="L43" s="107">
        <f t="shared" si="18"/>
        <v>87.264150943396217</v>
      </c>
      <c r="M43" s="117">
        <f>SUM(CALCULATION!DB38:DD38)</f>
        <v>30</v>
      </c>
      <c r="N43" s="107">
        <f t="shared" si="11"/>
        <v>85.714285714285708</v>
      </c>
      <c r="O43" s="117">
        <f>SUM(CALCULATION!DF38:DH38)</f>
        <v>99</v>
      </c>
      <c r="P43" s="107">
        <f t="shared" si="19"/>
        <v>91.666666666666657</v>
      </c>
      <c r="Q43" s="117">
        <f>SUM(CALCULATION!DJ38:DL38)</f>
        <v>28</v>
      </c>
      <c r="R43" s="107">
        <f t="shared" si="15"/>
        <v>75.675675675675677</v>
      </c>
      <c r="S43" s="117">
        <f>SUM(CALCULATION!DN38:DP38)</f>
        <v>26</v>
      </c>
      <c r="T43" s="107">
        <f t="shared" si="20"/>
        <v>89.65517241379311</v>
      </c>
    </row>
    <row r="44" spans="1:20" s="105" customFormat="1" ht="12.75">
      <c r="A44" s="103">
        <v>39</v>
      </c>
      <c r="B44" s="104" t="s">
        <v>58</v>
      </c>
      <c r="C44" s="117">
        <f>SUM(CALCULATION!CH39:CJ39)</f>
        <v>118</v>
      </c>
      <c r="D44" s="107">
        <f t="shared" si="16"/>
        <v>84.285714285714292</v>
      </c>
      <c r="E44" s="117">
        <f>SUM(CALCULATION!CL39:CN39)</f>
        <v>17</v>
      </c>
      <c r="F44" s="107">
        <f t="shared" si="13"/>
        <v>77.272727272727266</v>
      </c>
      <c r="G44" s="117">
        <f>SUM(CALCULATION!CP39:CR39)</f>
        <v>206</v>
      </c>
      <c r="H44" s="107">
        <f t="shared" si="17"/>
        <v>82.399999999999991</v>
      </c>
      <c r="I44" s="117">
        <f>SUM(CALCULATION!CT39:CV39)</f>
        <v>40</v>
      </c>
      <c r="J44" s="107">
        <f t="shared" si="14"/>
        <v>90.909090909090907</v>
      </c>
      <c r="K44" s="117">
        <f>SUM(CALCULATION!CX39:CZ39)</f>
        <v>171</v>
      </c>
      <c r="L44" s="107">
        <f t="shared" si="18"/>
        <v>80.660377358490564</v>
      </c>
      <c r="M44" s="117">
        <f>SUM(CALCULATION!DB39:DD39)</f>
        <v>32</v>
      </c>
      <c r="N44" s="107">
        <f t="shared" si="11"/>
        <v>91.428571428571431</v>
      </c>
      <c r="O44" s="117">
        <f>SUM(CALCULATION!DF39:DH39)</f>
        <v>92</v>
      </c>
      <c r="P44" s="107">
        <f t="shared" si="19"/>
        <v>85.18518518518519</v>
      </c>
      <c r="Q44" s="117">
        <f>SUM(CALCULATION!DJ39:DL39)</f>
        <v>28</v>
      </c>
      <c r="R44" s="107">
        <f t="shared" si="15"/>
        <v>75.675675675675677</v>
      </c>
      <c r="S44" s="117">
        <f>SUM(CALCULATION!DN39:DP39)</f>
        <v>23</v>
      </c>
      <c r="T44" s="107">
        <f t="shared" si="20"/>
        <v>79.310344827586206</v>
      </c>
    </row>
    <row r="45" spans="1:20" s="105" customFormat="1" ht="12.75">
      <c r="A45" s="103">
        <v>40</v>
      </c>
      <c r="B45" s="104" t="s">
        <v>59</v>
      </c>
      <c r="C45" s="117">
        <f>SUM(CALCULATION!CH40:CJ40)</f>
        <v>134</v>
      </c>
      <c r="D45" s="107">
        <f t="shared" si="16"/>
        <v>95.714285714285722</v>
      </c>
      <c r="E45" s="117">
        <f>SUM(CALCULATION!CL40:CN40)</f>
        <v>22</v>
      </c>
      <c r="F45" s="107">
        <f t="shared" si="13"/>
        <v>100</v>
      </c>
      <c r="G45" s="117">
        <f>SUM(CALCULATION!CP40:CR40)</f>
        <v>240</v>
      </c>
      <c r="H45" s="107">
        <f t="shared" si="17"/>
        <v>96</v>
      </c>
      <c r="I45" s="117">
        <f>SUM(CALCULATION!CT40:CV40)</f>
        <v>42</v>
      </c>
      <c r="J45" s="107">
        <f t="shared" si="14"/>
        <v>95.454545454545453</v>
      </c>
      <c r="K45" s="117">
        <f>SUM(CALCULATION!CX40:CZ40)</f>
        <v>200</v>
      </c>
      <c r="L45" s="107">
        <f t="shared" si="18"/>
        <v>94.339622641509436</v>
      </c>
      <c r="M45" s="117">
        <f>SUM(CALCULATION!DB40:DD40)</f>
        <v>29</v>
      </c>
      <c r="N45" s="107">
        <f t="shared" si="11"/>
        <v>82.857142857142861</v>
      </c>
      <c r="O45" s="117">
        <f>SUM(CALCULATION!DF40:DH40)</f>
        <v>105</v>
      </c>
      <c r="P45" s="107">
        <f t="shared" si="19"/>
        <v>97.222222222222214</v>
      </c>
      <c r="Q45" s="117">
        <f>SUM(CALCULATION!DJ40:DL40)</f>
        <v>37</v>
      </c>
      <c r="R45" s="107">
        <f t="shared" si="15"/>
        <v>100</v>
      </c>
      <c r="S45" s="117">
        <f>SUM(CALCULATION!DN40:DP40)</f>
        <v>28</v>
      </c>
      <c r="T45" s="107">
        <f t="shared" si="20"/>
        <v>96.551724137931032</v>
      </c>
    </row>
    <row r="46" spans="1:20" s="105" customFormat="1" ht="12.75">
      <c r="A46" s="103">
        <v>41</v>
      </c>
      <c r="B46" s="104" t="s">
        <v>60</v>
      </c>
      <c r="C46" s="117">
        <f>SUM(CALCULATION!CH41:CJ41)</f>
        <v>136</v>
      </c>
      <c r="D46" s="107">
        <f t="shared" si="16"/>
        <v>97.142857142857139</v>
      </c>
      <c r="E46" s="117">
        <f>SUM(CALCULATION!CL41:CN41)</f>
        <v>21</v>
      </c>
      <c r="F46" s="107">
        <f t="shared" si="13"/>
        <v>95.454545454545453</v>
      </c>
      <c r="G46" s="117">
        <f>SUM(CALCULATION!CP41:CR41)</f>
        <v>229</v>
      </c>
      <c r="H46" s="107">
        <f t="shared" si="17"/>
        <v>91.600000000000009</v>
      </c>
      <c r="I46" s="117">
        <f>SUM(CALCULATION!CT41:CV41)</f>
        <v>42</v>
      </c>
      <c r="J46" s="107">
        <f t="shared" si="14"/>
        <v>95.454545454545453</v>
      </c>
      <c r="K46" s="117">
        <f>SUM(CALCULATION!CX41:CZ41)</f>
        <v>200</v>
      </c>
      <c r="L46" s="107">
        <f t="shared" si="18"/>
        <v>94.339622641509436</v>
      </c>
      <c r="M46" s="117">
        <f>SUM(CALCULATION!DB41:DD41)</f>
        <v>31</v>
      </c>
      <c r="N46" s="107">
        <f t="shared" si="11"/>
        <v>88.571428571428569</v>
      </c>
      <c r="O46" s="117">
        <f>SUM(CALCULATION!DF41:DH41)</f>
        <v>96</v>
      </c>
      <c r="P46" s="107">
        <f t="shared" si="19"/>
        <v>88.888888888888886</v>
      </c>
      <c r="Q46" s="117">
        <f>SUM(CALCULATION!DJ41:DL41)</f>
        <v>35</v>
      </c>
      <c r="R46" s="107">
        <f t="shared" si="15"/>
        <v>94.594594594594597</v>
      </c>
      <c r="S46" s="117">
        <f>SUM(CALCULATION!DN41:DP41)</f>
        <v>22</v>
      </c>
      <c r="T46" s="107">
        <f t="shared" si="20"/>
        <v>75.862068965517238</v>
      </c>
    </row>
    <row r="47" spans="1:20" s="105" customFormat="1" ht="12.75">
      <c r="A47" s="103">
        <v>42</v>
      </c>
      <c r="B47" s="104" t="s">
        <v>61</v>
      </c>
      <c r="C47" s="117">
        <f>SUM(CALCULATION!CH42:CJ42)</f>
        <v>138</v>
      </c>
      <c r="D47" s="107">
        <f t="shared" si="16"/>
        <v>98.571428571428584</v>
      </c>
      <c r="E47" s="117">
        <f>SUM(CALCULATION!CL42:CN42)</f>
        <v>22</v>
      </c>
      <c r="F47" s="107">
        <f t="shared" si="13"/>
        <v>100</v>
      </c>
      <c r="G47" s="117">
        <f>SUM(CALCULATION!CP42:CR42)</f>
        <v>241</v>
      </c>
      <c r="H47" s="107">
        <f t="shared" si="17"/>
        <v>96.399999999999991</v>
      </c>
      <c r="I47" s="117">
        <f>SUM(CALCULATION!CT42:CV42)</f>
        <v>44</v>
      </c>
      <c r="J47" s="107">
        <f t="shared" si="14"/>
        <v>100</v>
      </c>
      <c r="K47" s="117">
        <f>SUM(CALCULATION!CX42:CZ42)</f>
        <v>206</v>
      </c>
      <c r="L47" s="107">
        <f t="shared" si="18"/>
        <v>97.169811320754718</v>
      </c>
      <c r="M47" s="117">
        <f>SUM(CALCULATION!DB42:DD42)</f>
        <v>33</v>
      </c>
      <c r="N47" s="107">
        <f t="shared" si="11"/>
        <v>94.285714285714278</v>
      </c>
      <c r="O47" s="117">
        <f>SUM(CALCULATION!DF42:DH42)</f>
        <v>106</v>
      </c>
      <c r="P47" s="107">
        <f t="shared" si="19"/>
        <v>98.148148148148152</v>
      </c>
      <c r="Q47" s="117">
        <f>SUM(CALCULATION!DJ42:DL42)</f>
        <v>36</v>
      </c>
      <c r="R47" s="107">
        <f t="shared" si="15"/>
        <v>97.297297297297305</v>
      </c>
      <c r="S47" s="117">
        <f>SUM(CALCULATION!DN42:DP42)</f>
        <v>29</v>
      </c>
      <c r="T47" s="107">
        <f t="shared" si="20"/>
        <v>100</v>
      </c>
    </row>
    <row r="48" spans="1:20" s="105" customFormat="1" ht="12" customHeight="1">
      <c r="A48" s="103">
        <v>43</v>
      </c>
      <c r="B48" s="104" t="s">
        <v>62</v>
      </c>
      <c r="C48" s="117">
        <f>SUM(CALCULATION!CH43:CJ43)</f>
        <v>136</v>
      </c>
      <c r="D48" s="107">
        <f t="shared" si="16"/>
        <v>97.142857142857139</v>
      </c>
      <c r="E48" s="117">
        <f>SUM(CALCULATION!CL43:CN43)</f>
        <v>20</v>
      </c>
      <c r="F48" s="107">
        <f t="shared" si="13"/>
        <v>90.909090909090907</v>
      </c>
      <c r="G48" s="117">
        <f>SUM(CALCULATION!CP43:CR43)</f>
        <v>239</v>
      </c>
      <c r="H48" s="107">
        <f t="shared" si="17"/>
        <v>95.6</v>
      </c>
      <c r="I48" s="117">
        <f>SUM(CALCULATION!CT43:CV43)</f>
        <v>40</v>
      </c>
      <c r="J48" s="107">
        <f t="shared" si="14"/>
        <v>90.909090909090907</v>
      </c>
      <c r="K48" s="117">
        <f>SUM(CALCULATION!CX43:CZ43)</f>
        <v>207</v>
      </c>
      <c r="L48" s="107">
        <f t="shared" si="18"/>
        <v>97.641509433962256</v>
      </c>
      <c r="M48" s="117">
        <f>SUM(CALCULATION!DB43:DD43)</f>
        <v>31</v>
      </c>
      <c r="N48" s="107">
        <f t="shared" si="11"/>
        <v>88.571428571428569</v>
      </c>
      <c r="O48" s="117">
        <f>SUM(CALCULATION!DF43:DH43)</f>
        <v>102</v>
      </c>
      <c r="P48" s="107">
        <f t="shared" si="19"/>
        <v>94.444444444444443</v>
      </c>
      <c r="Q48" s="117">
        <f>SUM(CALCULATION!DJ43:DL43)</f>
        <v>36</v>
      </c>
      <c r="R48" s="107">
        <f t="shared" si="15"/>
        <v>97.297297297297305</v>
      </c>
      <c r="S48" s="117">
        <f>SUM(CALCULATION!DN43:DP43)</f>
        <v>27</v>
      </c>
      <c r="T48" s="107">
        <f t="shared" si="20"/>
        <v>93.103448275862064</v>
      </c>
    </row>
    <row r="49" spans="1:20" s="105" customFormat="1" ht="12" customHeight="1">
      <c r="A49" s="103">
        <v>44</v>
      </c>
      <c r="B49" s="104" t="s">
        <v>63</v>
      </c>
      <c r="C49" s="117">
        <f>SUM(CALCULATION!CH44:CJ44)</f>
        <v>128</v>
      </c>
      <c r="D49" s="107">
        <f t="shared" si="16"/>
        <v>91.428571428571431</v>
      </c>
      <c r="E49" s="117">
        <f>SUM(CALCULATION!CL44:CN44)</f>
        <v>22</v>
      </c>
      <c r="F49" s="107">
        <f t="shared" si="13"/>
        <v>100</v>
      </c>
      <c r="G49" s="117">
        <f>SUM(CALCULATION!CP44:CR44)</f>
        <v>204</v>
      </c>
      <c r="H49" s="107">
        <f t="shared" si="17"/>
        <v>81.599999999999994</v>
      </c>
      <c r="I49" s="117">
        <f>SUM(CALCULATION!CT44:CV44)</f>
        <v>44</v>
      </c>
      <c r="J49" s="107">
        <f t="shared" si="14"/>
        <v>100</v>
      </c>
      <c r="K49" s="117">
        <f>SUM(CALCULATION!CX44:CZ44)</f>
        <v>169</v>
      </c>
      <c r="L49" s="107">
        <f t="shared" si="18"/>
        <v>79.716981132075475</v>
      </c>
      <c r="M49" s="117">
        <f>SUM(CALCULATION!DB44:DD44)</f>
        <v>29</v>
      </c>
      <c r="N49" s="107">
        <f t="shared" si="11"/>
        <v>82.857142857142861</v>
      </c>
      <c r="O49" s="117">
        <f>SUM(CALCULATION!DF44:DH44)</f>
        <v>92</v>
      </c>
      <c r="P49" s="107">
        <f t="shared" si="19"/>
        <v>85.18518518518519</v>
      </c>
      <c r="Q49" s="117">
        <f>SUM(CALCULATION!DJ44:DL44)</f>
        <v>31</v>
      </c>
      <c r="R49" s="107">
        <f t="shared" si="15"/>
        <v>83.78378378378379</v>
      </c>
      <c r="S49" s="117">
        <f>SUM(CALCULATION!DN44:DP44)</f>
        <v>21</v>
      </c>
      <c r="T49" s="107">
        <f t="shared" si="20"/>
        <v>72.41379310344827</v>
      </c>
    </row>
    <row r="50" spans="1:20" s="105" customFormat="1" ht="12" customHeight="1">
      <c r="A50" s="103">
        <v>45</v>
      </c>
      <c r="B50" s="104" t="s">
        <v>64</v>
      </c>
      <c r="C50" s="117">
        <f>SUM(CALCULATION!CH45:CJ45)</f>
        <v>130</v>
      </c>
      <c r="D50" s="107">
        <f t="shared" si="16"/>
        <v>92.857142857142861</v>
      </c>
      <c r="E50" s="117">
        <f>SUM(CALCULATION!CL45:CN45)</f>
        <v>19</v>
      </c>
      <c r="F50" s="107">
        <f t="shared" si="13"/>
        <v>86.36363636363636</v>
      </c>
      <c r="G50" s="117">
        <f>SUM(CALCULATION!CP45:CR45)</f>
        <v>229</v>
      </c>
      <c r="H50" s="107">
        <f t="shared" si="17"/>
        <v>91.600000000000009</v>
      </c>
      <c r="I50" s="117">
        <f>SUM(CALCULATION!CT45:CV45)</f>
        <v>38</v>
      </c>
      <c r="J50" s="107">
        <f t="shared" si="14"/>
        <v>86.36363636363636</v>
      </c>
      <c r="K50" s="117">
        <f>SUM(CALCULATION!CX45:CZ45)</f>
        <v>197</v>
      </c>
      <c r="L50" s="107">
        <f t="shared" si="18"/>
        <v>92.924528301886795</v>
      </c>
      <c r="M50" s="117">
        <f>SUM(CALCULATION!DB45:DD45)</f>
        <v>32</v>
      </c>
      <c r="N50" s="107">
        <f t="shared" si="11"/>
        <v>91.428571428571431</v>
      </c>
      <c r="O50" s="117">
        <f>SUM(CALCULATION!DF45:DH45)</f>
        <v>97</v>
      </c>
      <c r="P50" s="107">
        <f t="shared" si="19"/>
        <v>89.81481481481481</v>
      </c>
      <c r="Q50" s="117">
        <f>SUM(CALCULATION!DJ45:DL45)</f>
        <v>37</v>
      </c>
      <c r="R50" s="107">
        <f t="shared" si="15"/>
        <v>100</v>
      </c>
      <c r="S50" s="117">
        <f>SUM(CALCULATION!DN45:DP45)</f>
        <v>27</v>
      </c>
      <c r="T50" s="107">
        <f t="shared" si="20"/>
        <v>93.103448275862064</v>
      </c>
    </row>
    <row r="51" spans="1:20" s="105" customFormat="1" ht="12" customHeight="1">
      <c r="A51" s="103">
        <v>46</v>
      </c>
      <c r="B51" s="104" t="s">
        <v>65</v>
      </c>
      <c r="C51" s="117">
        <f>SUM(CALCULATION!CH46:CJ46)</f>
        <v>133</v>
      </c>
      <c r="D51" s="107">
        <f t="shared" si="16"/>
        <v>95</v>
      </c>
      <c r="E51" s="117">
        <f>SUM(CALCULATION!CL46:CN46)</f>
        <v>19</v>
      </c>
      <c r="F51" s="107">
        <f t="shared" ref="F51:F64" si="21">E51/24*100</f>
        <v>79.166666666666657</v>
      </c>
      <c r="G51" s="117">
        <f>SUM(CALCULATION!CP46:CR46)</f>
        <v>222</v>
      </c>
      <c r="H51" s="107">
        <f t="shared" si="17"/>
        <v>88.8</v>
      </c>
      <c r="I51" s="117">
        <f>SUM(CALCULATION!CT46:CV46)</f>
        <v>44</v>
      </c>
      <c r="J51" s="107">
        <f t="shared" ref="J51:J64" si="22">I51/50*100</f>
        <v>88</v>
      </c>
      <c r="K51" s="117">
        <f>SUM(CALCULATION!CX46:CZ46)</f>
        <v>196</v>
      </c>
      <c r="L51" s="107">
        <f t="shared" si="18"/>
        <v>92.452830188679243</v>
      </c>
      <c r="M51" s="117">
        <f>SUM(CALCULATION!DB46:DD46)</f>
        <v>30</v>
      </c>
      <c r="N51" s="107">
        <f t="shared" ref="N51:N64" si="23">M51/32*100</f>
        <v>93.75</v>
      </c>
      <c r="O51" s="117">
        <f>SUM(CALCULATION!DF46:DH46)</f>
        <v>95</v>
      </c>
      <c r="P51" s="107">
        <f t="shared" si="19"/>
        <v>87.962962962962962</v>
      </c>
      <c r="Q51" s="117">
        <f>SUM(CALCULATION!DJ46:DL46)</f>
        <v>39</v>
      </c>
      <c r="R51" s="107">
        <f t="shared" ref="R51:R64" si="24">Q51/40*100</f>
        <v>97.5</v>
      </c>
      <c r="S51" s="117">
        <f>SUM(CALCULATION!DN46:DP46)</f>
        <v>24</v>
      </c>
      <c r="T51" s="107">
        <f t="shared" si="20"/>
        <v>82.758620689655174</v>
      </c>
    </row>
    <row r="52" spans="1:20" s="105" customFormat="1" ht="12" customHeight="1">
      <c r="A52" s="103">
        <v>47</v>
      </c>
      <c r="B52" s="104" t="s">
        <v>66</v>
      </c>
      <c r="C52" s="117">
        <f>SUM(CALCULATION!CH47:CJ47)</f>
        <v>137</v>
      </c>
      <c r="D52" s="107">
        <f t="shared" si="16"/>
        <v>97.857142857142847</v>
      </c>
      <c r="E52" s="117">
        <f>SUM(CALCULATION!CL47:CN47)</f>
        <v>21</v>
      </c>
      <c r="F52" s="107">
        <f t="shared" si="21"/>
        <v>87.5</v>
      </c>
      <c r="G52" s="117">
        <f>SUM(CALCULATION!CP47:CR47)</f>
        <v>235</v>
      </c>
      <c r="H52" s="107">
        <f t="shared" si="17"/>
        <v>94</v>
      </c>
      <c r="I52" s="117">
        <f>SUM(CALCULATION!CT47:CV47)</f>
        <v>46</v>
      </c>
      <c r="J52" s="107">
        <f t="shared" si="22"/>
        <v>92</v>
      </c>
      <c r="K52" s="117">
        <f>SUM(CALCULATION!CX47:CZ47)</f>
        <v>205</v>
      </c>
      <c r="L52" s="107">
        <f t="shared" si="18"/>
        <v>96.698113207547166</v>
      </c>
      <c r="M52" s="117">
        <f>SUM(CALCULATION!DB47:DD47)</f>
        <v>31</v>
      </c>
      <c r="N52" s="107">
        <f t="shared" si="23"/>
        <v>96.875</v>
      </c>
      <c r="O52" s="117">
        <f>SUM(CALCULATION!DF47:DH47)</f>
        <v>104</v>
      </c>
      <c r="P52" s="107">
        <f t="shared" si="19"/>
        <v>96.296296296296291</v>
      </c>
      <c r="Q52" s="117">
        <f>SUM(CALCULATION!DJ47:DL47)</f>
        <v>39</v>
      </c>
      <c r="R52" s="107">
        <f t="shared" si="24"/>
        <v>97.5</v>
      </c>
      <c r="S52" s="117">
        <f>SUM(CALCULATION!DN47:DP47)</f>
        <v>29</v>
      </c>
      <c r="T52" s="107">
        <f t="shared" si="20"/>
        <v>100</v>
      </c>
    </row>
    <row r="53" spans="1:20" s="105" customFormat="1" ht="12" customHeight="1">
      <c r="A53" s="103">
        <v>48</v>
      </c>
      <c r="B53" s="104" t="s">
        <v>67</v>
      </c>
      <c r="C53" s="117">
        <f>SUM(CALCULATION!CH48:CJ48)</f>
        <v>120</v>
      </c>
      <c r="D53" s="107">
        <f t="shared" si="16"/>
        <v>85.714285714285708</v>
      </c>
      <c r="E53" s="117">
        <f>SUM(CALCULATION!CL48:CN48)</f>
        <v>22</v>
      </c>
      <c r="F53" s="107">
        <f t="shared" si="21"/>
        <v>91.666666666666657</v>
      </c>
      <c r="G53" s="117">
        <f>SUM(CALCULATION!CP48:CR48)</f>
        <v>239</v>
      </c>
      <c r="H53" s="107">
        <f t="shared" si="17"/>
        <v>95.6</v>
      </c>
      <c r="I53" s="117">
        <f>SUM(CALCULATION!CT48:CV48)</f>
        <v>42</v>
      </c>
      <c r="J53" s="107">
        <f t="shared" si="22"/>
        <v>84</v>
      </c>
      <c r="K53" s="117">
        <f>SUM(CALCULATION!CX48:CZ48)</f>
        <v>205</v>
      </c>
      <c r="L53" s="107">
        <f t="shared" si="18"/>
        <v>96.698113207547166</v>
      </c>
      <c r="M53" s="117">
        <f>SUM(CALCULATION!DB48:DD48)</f>
        <v>28</v>
      </c>
      <c r="N53" s="107">
        <f t="shared" si="23"/>
        <v>87.5</v>
      </c>
      <c r="O53" s="117">
        <f>SUM(CALCULATION!DF48:DH48)</f>
        <v>103</v>
      </c>
      <c r="P53" s="107">
        <f t="shared" si="19"/>
        <v>95.370370370370367</v>
      </c>
      <c r="Q53" s="117">
        <f>SUM(CALCULATION!DJ48:DL48)</f>
        <v>39</v>
      </c>
      <c r="R53" s="107">
        <f t="shared" si="24"/>
        <v>97.5</v>
      </c>
      <c r="S53" s="117">
        <f>SUM(CALCULATION!DN48:DP48)</f>
        <v>28</v>
      </c>
      <c r="T53" s="107">
        <f t="shared" si="20"/>
        <v>96.551724137931032</v>
      </c>
    </row>
    <row r="54" spans="1:20" s="105" customFormat="1" ht="12" customHeight="1">
      <c r="A54" s="103">
        <v>49</v>
      </c>
      <c r="B54" s="104" t="s">
        <v>68</v>
      </c>
      <c r="C54" s="117">
        <f>SUM(CALCULATION!CH49:CJ49)</f>
        <v>126</v>
      </c>
      <c r="D54" s="107">
        <f t="shared" si="16"/>
        <v>90</v>
      </c>
      <c r="E54" s="117">
        <f>SUM(CALCULATION!CL49:CN49)</f>
        <v>23</v>
      </c>
      <c r="F54" s="107">
        <f t="shared" si="21"/>
        <v>95.833333333333343</v>
      </c>
      <c r="G54" s="117">
        <f>SUM(CALCULATION!CP49:CR49)</f>
        <v>233</v>
      </c>
      <c r="H54" s="107">
        <f t="shared" si="17"/>
        <v>93.2</v>
      </c>
      <c r="I54" s="117">
        <f>SUM(CALCULATION!CT49:CV49)</f>
        <v>46</v>
      </c>
      <c r="J54" s="107">
        <f t="shared" si="22"/>
        <v>92</v>
      </c>
      <c r="K54" s="117">
        <f>SUM(CALCULATION!CX49:CZ49)</f>
        <v>202</v>
      </c>
      <c r="L54" s="107">
        <f t="shared" si="18"/>
        <v>95.283018867924525</v>
      </c>
      <c r="M54" s="117">
        <f>SUM(CALCULATION!DB49:DD49)</f>
        <v>31</v>
      </c>
      <c r="N54" s="107">
        <f t="shared" si="23"/>
        <v>96.875</v>
      </c>
      <c r="O54" s="117">
        <f>SUM(CALCULATION!DF49:DH49)</f>
        <v>102</v>
      </c>
      <c r="P54" s="107">
        <f t="shared" si="19"/>
        <v>94.444444444444443</v>
      </c>
      <c r="Q54" s="117">
        <f>SUM(CALCULATION!DJ49:DL49)</f>
        <v>38</v>
      </c>
      <c r="R54" s="107">
        <f t="shared" si="24"/>
        <v>95</v>
      </c>
      <c r="S54" s="117">
        <f>SUM(CALCULATION!DN49:DP49)</f>
        <v>24</v>
      </c>
      <c r="T54" s="107">
        <f t="shared" si="20"/>
        <v>82.758620689655174</v>
      </c>
    </row>
    <row r="55" spans="1:20" s="105" customFormat="1" ht="12" customHeight="1">
      <c r="A55" s="103">
        <v>50</v>
      </c>
      <c r="B55" s="104" t="s">
        <v>69</v>
      </c>
      <c r="C55" s="117">
        <f>SUM(CALCULATION!CH50:CJ50)</f>
        <v>133</v>
      </c>
      <c r="D55" s="107">
        <f t="shared" si="16"/>
        <v>95</v>
      </c>
      <c r="E55" s="117">
        <f>SUM(CALCULATION!CL50:CN50)</f>
        <v>16</v>
      </c>
      <c r="F55" s="107">
        <f t="shared" si="21"/>
        <v>66.666666666666657</v>
      </c>
      <c r="G55" s="117">
        <f>SUM(CALCULATION!CP50:CR50)</f>
        <v>213</v>
      </c>
      <c r="H55" s="107">
        <f t="shared" si="17"/>
        <v>85.2</v>
      </c>
      <c r="I55" s="117">
        <f>SUM(CALCULATION!CT50:CV50)</f>
        <v>42</v>
      </c>
      <c r="J55" s="107">
        <f t="shared" si="22"/>
        <v>84</v>
      </c>
      <c r="K55" s="117">
        <f>SUM(CALCULATION!CX50:CZ50)</f>
        <v>181</v>
      </c>
      <c r="L55" s="107">
        <f t="shared" si="18"/>
        <v>85.377358490566039</v>
      </c>
      <c r="M55" s="117">
        <f>SUM(CALCULATION!DB50:DD50)</f>
        <v>25</v>
      </c>
      <c r="N55" s="107">
        <f t="shared" si="23"/>
        <v>78.125</v>
      </c>
      <c r="O55" s="117">
        <f>SUM(CALCULATION!DF50:DH50)</f>
        <v>99</v>
      </c>
      <c r="P55" s="107">
        <f t="shared" si="19"/>
        <v>91.666666666666657</v>
      </c>
      <c r="Q55" s="117">
        <f>SUM(CALCULATION!DJ50:DL50)</f>
        <v>38</v>
      </c>
      <c r="R55" s="107">
        <f t="shared" si="24"/>
        <v>95</v>
      </c>
      <c r="S55" s="117">
        <f>SUM(CALCULATION!DN50:DP50)</f>
        <v>27</v>
      </c>
      <c r="T55" s="107">
        <f t="shared" si="20"/>
        <v>93.103448275862064</v>
      </c>
    </row>
    <row r="56" spans="1:20" s="105" customFormat="1" ht="12" customHeight="1">
      <c r="A56" s="103">
        <v>51</v>
      </c>
      <c r="B56" s="104" t="s">
        <v>70</v>
      </c>
      <c r="C56" s="117">
        <f>SUM(CALCULATION!CH51:CJ51)</f>
        <v>131</v>
      </c>
      <c r="D56" s="107">
        <f t="shared" si="16"/>
        <v>93.571428571428569</v>
      </c>
      <c r="E56" s="117">
        <f>SUM(CALCULATION!CL51:CN51)</f>
        <v>23</v>
      </c>
      <c r="F56" s="107">
        <f t="shared" si="21"/>
        <v>95.833333333333343</v>
      </c>
      <c r="G56" s="117">
        <f>SUM(CALCULATION!CP51:CR51)</f>
        <v>223</v>
      </c>
      <c r="H56" s="107">
        <f t="shared" si="17"/>
        <v>89.2</v>
      </c>
      <c r="I56" s="117">
        <f>SUM(CALCULATION!CT51:CV51)</f>
        <v>48</v>
      </c>
      <c r="J56" s="107">
        <f t="shared" si="22"/>
        <v>96</v>
      </c>
      <c r="K56" s="117">
        <f>SUM(CALCULATION!CX51:CZ51)</f>
        <v>193</v>
      </c>
      <c r="L56" s="107">
        <f t="shared" si="18"/>
        <v>91.037735849056602</v>
      </c>
      <c r="M56" s="117">
        <f>SUM(CALCULATION!DB51:DD51)</f>
        <v>24</v>
      </c>
      <c r="N56" s="107">
        <f t="shared" si="23"/>
        <v>75</v>
      </c>
      <c r="O56" s="117">
        <f>SUM(CALCULATION!DF51:DH51)</f>
        <v>100</v>
      </c>
      <c r="P56" s="107">
        <f t="shared" si="19"/>
        <v>92.592592592592595</v>
      </c>
      <c r="Q56" s="117">
        <f>SUM(CALCULATION!DJ51:DL51)</f>
        <v>37</v>
      </c>
      <c r="R56" s="107">
        <f t="shared" si="24"/>
        <v>92.5</v>
      </c>
      <c r="S56" s="117">
        <f>SUM(CALCULATION!DN51:DP51)</f>
        <v>28</v>
      </c>
      <c r="T56" s="107">
        <f t="shared" si="20"/>
        <v>96.551724137931032</v>
      </c>
    </row>
    <row r="57" spans="1:20" s="105" customFormat="1" ht="12" customHeight="1">
      <c r="A57" s="103">
        <v>52</v>
      </c>
      <c r="B57" s="104" t="s">
        <v>71</v>
      </c>
      <c r="C57" s="117">
        <f>SUM(CALCULATION!CH52:CJ52)</f>
        <v>138</v>
      </c>
      <c r="D57" s="107">
        <f t="shared" si="16"/>
        <v>98.571428571428584</v>
      </c>
      <c r="E57" s="117">
        <f>SUM(CALCULATION!CL52:CN52)</f>
        <v>24</v>
      </c>
      <c r="F57" s="107">
        <f t="shared" si="21"/>
        <v>100</v>
      </c>
      <c r="G57" s="117">
        <f>SUM(CALCULATION!CP52:CR52)</f>
        <v>237</v>
      </c>
      <c r="H57" s="107">
        <f t="shared" si="17"/>
        <v>94.8</v>
      </c>
      <c r="I57" s="117">
        <f>SUM(CALCULATION!CT52:CV52)</f>
        <v>48</v>
      </c>
      <c r="J57" s="107">
        <f t="shared" si="22"/>
        <v>96</v>
      </c>
      <c r="K57" s="117">
        <f>SUM(CALCULATION!CX52:CZ52)</f>
        <v>206</v>
      </c>
      <c r="L57" s="107">
        <f t="shared" si="18"/>
        <v>97.169811320754718</v>
      </c>
      <c r="M57" s="117">
        <f>SUM(CALCULATION!DB52:DD52)</f>
        <v>29</v>
      </c>
      <c r="N57" s="107">
        <f t="shared" si="23"/>
        <v>90.625</v>
      </c>
      <c r="O57" s="117">
        <f>SUM(CALCULATION!DF52:DH52)</f>
        <v>105</v>
      </c>
      <c r="P57" s="107">
        <f t="shared" si="19"/>
        <v>97.222222222222214</v>
      </c>
      <c r="Q57" s="117">
        <f>SUM(CALCULATION!DJ52:DL52)</f>
        <v>39</v>
      </c>
      <c r="R57" s="107">
        <f t="shared" si="24"/>
        <v>97.5</v>
      </c>
      <c r="S57" s="117">
        <f>SUM(CALCULATION!DN52:DP52)</f>
        <v>28</v>
      </c>
      <c r="T57" s="107">
        <f t="shared" si="20"/>
        <v>96.551724137931032</v>
      </c>
    </row>
    <row r="58" spans="1:20" s="105" customFormat="1" ht="12" customHeight="1">
      <c r="A58" s="103">
        <v>53</v>
      </c>
      <c r="B58" s="104" t="s">
        <v>72</v>
      </c>
      <c r="C58" s="117">
        <f>SUM(CALCULATION!CH53:CJ53)</f>
        <v>123</v>
      </c>
      <c r="D58" s="107">
        <f t="shared" si="16"/>
        <v>87.857142857142861</v>
      </c>
      <c r="E58" s="117">
        <f>SUM(CALCULATION!CL53:CN53)</f>
        <v>24</v>
      </c>
      <c r="F58" s="107">
        <f t="shared" si="21"/>
        <v>100</v>
      </c>
      <c r="G58" s="117">
        <f>SUM(CALCULATION!CP53:CR53)</f>
        <v>235</v>
      </c>
      <c r="H58" s="107">
        <f t="shared" si="17"/>
        <v>94</v>
      </c>
      <c r="I58" s="117">
        <f>SUM(CALCULATION!CT53:CV53)</f>
        <v>44</v>
      </c>
      <c r="J58" s="107">
        <f t="shared" si="22"/>
        <v>88</v>
      </c>
      <c r="K58" s="117">
        <f>SUM(CALCULATION!CX53:CZ53)</f>
        <v>201</v>
      </c>
      <c r="L58" s="107">
        <f t="shared" si="18"/>
        <v>94.811320754716974</v>
      </c>
      <c r="M58" s="117">
        <f>SUM(CALCULATION!DB53:DD53)</f>
        <v>27</v>
      </c>
      <c r="N58" s="107">
        <f t="shared" si="23"/>
        <v>84.375</v>
      </c>
      <c r="O58" s="117">
        <f>SUM(CALCULATION!DF53:DH53)</f>
        <v>103</v>
      </c>
      <c r="P58" s="107">
        <f t="shared" si="19"/>
        <v>95.370370370370367</v>
      </c>
      <c r="Q58" s="117">
        <f>SUM(CALCULATION!DJ53:DL53)</f>
        <v>37</v>
      </c>
      <c r="R58" s="107">
        <f t="shared" si="24"/>
        <v>92.5</v>
      </c>
      <c r="S58" s="117">
        <f>SUM(CALCULATION!DN53:DP53)</f>
        <v>28</v>
      </c>
      <c r="T58" s="107">
        <f t="shared" si="20"/>
        <v>96.551724137931032</v>
      </c>
    </row>
    <row r="59" spans="1:20" s="105" customFormat="1" ht="26.1" customHeight="1">
      <c r="A59" s="103">
        <v>54</v>
      </c>
      <c r="B59" s="104" t="s">
        <v>73</v>
      </c>
      <c r="C59" s="117">
        <f>SUM(CALCULATION!CH54:CJ54)</f>
        <v>131</v>
      </c>
      <c r="D59" s="107">
        <f t="shared" si="16"/>
        <v>93.571428571428569</v>
      </c>
      <c r="E59" s="117">
        <f>SUM(CALCULATION!CL54:CN54)</f>
        <v>23</v>
      </c>
      <c r="F59" s="107">
        <f t="shared" si="21"/>
        <v>95.833333333333343</v>
      </c>
      <c r="G59" s="117">
        <f>SUM(CALCULATION!CP54:CR54)</f>
        <v>238</v>
      </c>
      <c r="H59" s="107">
        <f t="shared" si="17"/>
        <v>95.199999999999989</v>
      </c>
      <c r="I59" s="117">
        <f>SUM(CALCULATION!CT54:CV54)</f>
        <v>50</v>
      </c>
      <c r="J59" s="107">
        <f t="shared" si="22"/>
        <v>100</v>
      </c>
      <c r="K59" s="117">
        <f>SUM(CALCULATION!CX54:CZ54)</f>
        <v>202</v>
      </c>
      <c r="L59" s="107">
        <f t="shared" si="18"/>
        <v>95.283018867924525</v>
      </c>
      <c r="M59" s="117">
        <f>SUM(CALCULATION!DB54:DD54)</f>
        <v>30</v>
      </c>
      <c r="N59" s="107">
        <f t="shared" si="23"/>
        <v>93.75</v>
      </c>
      <c r="O59" s="117">
        <f>SUM(CALCULATION!DF54:DH54)</f>
        <v>105</v>
      </c>
      <c r="P59" s="107">
        <f t="shared" si="19"/>
        <v>97.222222222222214</v>
      </c>
      <c r="Q59" s="117">
        <f>SUM(CALCULATION!DJ54:DL54)</f>
        <v>40</v>
      </c>
      <c r="R59" s="107">
        <f t="shared" si="24"/>
        <v>100</v>
      </c>
      <c r="S59" s="117">
        <f>SUM(CALCULATION!DN54:DP54)</f>
        <v>27</v>
      </c>
      <c r="T59" s="107">
        <f t="shared" si="20"/>
        <v>93.103448275862064</v>
      </c>
    </row>
    <row r="60" spans="1:20" s="105" customFormat="1" ht="12" customHeight="1">
      <c r="A60" s="103">
        <v>55</v>
      </c>
      <c r="B60" s="104" t="s">
        <v>74</v>
      </c>
      <c r="C60" s="117">
        <f>SUM(CALCULATION!CH55:CJ55)</f>
        <v>132</v>
      </c>
      <c r="D60" s="107">
        <f t="shared" si="16"/>
        <v>94.285714285714278</v>
      </c>
      <c r="E60" s="117">
        <f>SUM(CALCULATION!CL55:CN55)</f>
        <v>24</v>
      </c>
      <c r="F60" s="107">
        <f t="shared" si="21"/>
        <v>100</v>
      </c>
      <c r="G60" s="117">
        <f>SUM(CALCULATION!CP55:CR55)</f>
        <v>208</v>
      </c>
      <c r="H60" s="107">
        <f t="shared" si="17"/>
        <v>83.2</v>
      </c>
      <c r="I60" s="117">
        <f>SUM(CALCULATION!CT55:CV55)</f>
        <v>34</v>
      </c>
      <c r="J60" s="107">
        <f t="shared" si="22"/>
        <v>68</v>
      </c>
      <c r="K60" s="117">
        <f>SUM(CALCULATION!CX55:CZ55)</f>
        <v>178</v>
      </c>
      <c r="L60" s="107">
        <f t="shared" si="18"/>
        <v>83.962264150943398</v>
      </c>
      <c r="M60" s="117">
        <f>SUM(CALCULATION!DB55:DD55)</f>
        <v>23</v>
      </c>
      <c r="N60" s="107">
        <f t="shared" si="23"/>
        <v>71.875</v>
      </c>
      <c r="O60" s="117">
        <f>SUM(CALCULATION!DF55:DH55)</f>
        <v>91</v>
      </c>
      <c r="P60" s="107">
        <f t="shared" si="19"/>
        <v>84.259259259259252</v>
      </c>
      <c r="Q60" s="117">
        <f>SUM(CALCULATION!DJ55:DL55)</f>
        <v>32</v>
      </c>
      <c r="R60" s="107">
        <f t="shared" si="24"/>
        <v>80</v>
      </c>
      <c r="S60" s="117">
        <f>SUM(CALCULATION!DN55:DP55)</f>
        <v>22</v>
      </c>
      <c r="T60" s="107">
        <f t="shared" si="20"/>
        <v>75.862068965517238</v>
      </c>
    </row>
    <row r="61" spans="1:20" s="105" customFormat="1" ht="12" customHeight="1">
      <c r="A61" s="103">
        <v>56</v>
      </c>
      <c r="B61" s="104" t="s">
        <v>75</v>
      </c>
      <c r="C61" s="117">
        <f>SUM(CALCULATION!CH56:CJ56)</f>
        <v>128</v>
      </c>
      <c r="D61" s="107">
        <f t="shared" si="16"/>
        <v>91.428571428571431</v>
      </c>
      <c r="E61" s="117">
        <f>SUM(CALCULATION!CL56:CN56)</f>
        <v>20</v>
      </c>
      <c r="F61" s="107">
        <f t="shared" si="21"/>
        <v>83.333333333333343</v>
      </c>
      <c r="G61" s="117">
        <f>SUM(CALCULATION!CP56:CR56)</f>
        <v>218</v>
      </c>
      <c r="H61" s="107">
        <f t="shared" si="17"/>
        <v>87.2</v>
      </c>
      <c r="I61" s="117">
        <f>SUM(CALCULATION!CT56:CV56)</f>
        <v>44</v>
      </c>
      <c r="J61" s="107">
        <f t="shared" si="22"/>
        <v>88</v>
      </c>
      <c r="K61" s="117">
        <f>SUM(CALCULATION!CX56:CZ56)</f>
        <v>186</v>
      </c>
      <c r="L61" s="107">
        <f t="shared" si="18"/>
        <v>87.735849056603783</v>
      </c>
      <c r="M61" s="117">
        <f>SUM(CALCULATION!DB56:DD56)</f>
        <v>26</v>
      </c>
      <c r="N61" s="107">
        <f t="shared" si="23"/>
        <v>81.25</v>
      </c>
      <c r="O61" s="117">
        <f>SUM(CALCULATION!DF56:DH56)</f>
        <v>97</v>
      </c>
      <c r="P61" s="107">
        <f t="shared" si="19"/>
        <v>89.81481481481481</v>
      </c>
      <c r="Q61" s="117">
        <f>SUM(CALCULATION!DJ56:DL56)</f>
        <v>35</v>
      </c>
      <c r="R61" s="107">
        <f t="shared" si="24"/>
        <v>87.5</v>
      </c>
      <c r="S61" s="117">
        <f>SUM(CALCULATION!DN56:DP56)</f>
        <v>28</v>
      </c>
      <c r="T61" s="107">
        <f t="shared" si="20"/>
        <v>96.551724137931032</v>
      </c>
    </row>
    <row r="62" spans="1:20" s="105" customFormat="1" ht="12" customHeight="1">
      <c r="A62" s="103">
        <v>57</v>
      </c>
      <c r="B62" s="104" t="s">
        <v>76</v>
      </c>
      <c r="C62" s="117">
        <f>SUM(CALCULATION!CH57:CJ57)</f>
        <v>106</v>
      </c>
      <c r="D62" s="107">
        <f t="shared" si="16"/>
        <v>75.714285714285708</v>
      </c>
      <c r="E62" s="117">
        <f>SUM(CALCULATION!CL57:CN57)</f>
        <v>24</v>
      </c>
      <c r="F62" s="107">
        <f t="shared" si="21"/>
        <v>100</v>
      </c>
      <c r="G62" s="117">
        <f>SUM(CALCULATION!CP57:CR57)</f>
        <v>236</v>
      </c>
      <c r="H62" s="107">
        <f t="shared" si="17"/>
        <v>94.399999999999991</v>
      </c>
      <c r="I62" s="117">
        <f>SUM(CALCULATION!CT57:CV57)</f>
        <v>44</v>
      </c>
      <c r="J62" s="107">
        <f t="shared" si="22"/>
        <v>88</v>
      </c>
      <c r="K62" s="117">
        <f>SUM(CALCULATION!CX57:CZ57)</f>
        <v>197</v>
      </c>
      <c r="L62" s="107">
        <f t="shared" si="18"/>
        <v>92.924528301886795</v>
      </c>
      <c r="M62" s="117">
        <f>SUM(CALCULATION!DB57:DD57)</f>
        <v>26</v>
      </c>
      <c r="N62" s="107">
        <f t="shared" si="23"/>
        <v>81.25</v>
      </c>
      <c r="O62" s="117">
        <f>SUM(CALCULATION!DF57:DH57)</f>
        <v>98</v>
      </c>
      <c r="P62" s="107">
        <f t="shared" si="19"/>
        <v>90.740740740740748</v>
      </c>
      <c r="Q62" s="117">
        <f>SUM(CALCULATION!DJ57:DL57)</f>
        <v>38</v>
      </c>
      <c r="R62" s="107">
        <f t="shared" si="24"/>
        <v>95</v>
      </c>
      <c r="S62" s="117">
        <f>SUM(CALCULATION!DN57:DP57)</f>
        <v>28</v>
      </c>
      <c r="T62" s="107">
        <f t="shared" si="20"/>
        <v>96.551724137931032</v>
      </c>
    </row>
    <row r="63" spans="1:20" s="105" customFormat="1" ht="12" customHeight="1">
      <c r="A63" s="103">
        <v>58</v>
      </c>
      <c r="B63" s="104" t="s">
        <v>77</v>
      </c>
      <c r="C63" s="117">
        <f>SUM(CALCULATION!CH58:CJ58)</f>
        <v>126</v>
      </c>
      <c r="D63" s="107">
        <f t="shared" si="16"/>
        <v>90</v>
      </c>
      <c r="E63" s="117">
        <f>SUM(CALCULATION!CL58:CN58)</f>
        <v>23</v>
      </c>
      <c r="F63" s="107">
        <f t="shared" si="21"/>
        <v>95.833333333333343</v>
      </c>
      <c r="G63" s="117">
        <f>SUM(CALCULATION!CP58:CR58)</f>
        <v>232</v>
      </c>
      <c r="H63" s="107">
        <f t="shared" si="17"/>
        <v>92.800000000000011</v>
      </c>
      <c r="I63" s="117">
        <f>SUM(CALCULATION!CT58:CV58)</f>
        <v>44</v>
      </c>
      <c r="J63" s="107">
        <f t="shared" si="22"/>
        <v>88</v>
      </c>
      <c r="K63" s="117">
        <f>SUM(CALCULATION!CX58:CZ58)</f>
        <v>194</v>
      </c>
      <c r="L63" s="107">
        <f t="shared" si="18"/>
        <v>91.509433962264154</v>
      </c>
      <c r="M63" s="117">
        <f>SUM(CALCULATION!DB58:DD58)</f>
        <v>25</v>
      </c>
      <c r="N63" s="107">
        <f t="shared" si="23"/>
        <v>78.125</v>
      </c>
      <c r="O63" s="117">
        <f>SUM(CALCULATION!DF58:DH58)</f>
        <v>102</v>
      </c>
      <c r="P63" s="107">
        <f t="shared" si="19"/>
        <v>94.444444444444443</v>
      </c>
      <c r="Q63" s="117">
        <f>SUM(CALCULATION!DJ58:DL58)</f>
        <v>40</v>
      </c>
      <c r="R63" s="107">
        <f t="shared" si="24"/>
        <v>100</v>
      </c>
      <c r="S63" s="117">
        <f>SUM(CALCULATION!DN58:DP58)</f>
        <v>26</v>
      </c>
      <c r="T63" s="107">
        <f t="shared" si="20"/>
        <v>89.65517241379311</v>
      </c>
    </row>
    <row r="64" spans="1:20" s="105" customFormat="1" ht="12" customHeight="1">
      <c r="A64" s="103">
        <v>59</v>
      </c>
      <c r="B64" s="104" t="s">
        <v>78</v>
      </c>
      <c r="C64" s="117">
        <f>SUM(CALCULATION!CH59:CJ59)</f>
        <v>108</v>
      </c>
      <c r="D64" s="107">
        <f t="shared" si="16"/>
        <v>77.142857142857153</v>
      </c>
      <c r="E64" s="117">
        <f>SUM(CALCULATION!CL59:CN59)</f>
        <v>24</v>
      </c>
      <c r="F64" s="107">
        <f t="shared" si="21"/>
        <v>100</v>
      </c>
      <c r="G64" s="117">
        <f>SUM(CALCULATION!CP59:CR59)</f>
        <v>199</v>
      </c>
      <c r="H64" s="107">
        <f t="shared" si="17"/>
        <v>79.600000000000009</v>
      </c>
      <c r="I64" s="117">
        <f>SUM(CALCULATION!CT59:CV59)</f>
        <v>48</v>
      </c>
      <c r="J64" s="107">
        <f t="shared" si="22"/>
        <v>96</v>
      </c>
      <c r="K64" s="117">
        <f>SUM(CALCULATION!CX59:CZ59)</f>
        <v>171</v>
      </c>
      <c r="L64" s="107">
        <f t="shared" si="18"/>
        <v>80.660377358490564</v>
      </c>
      <c r="M64" s="117">
        <f>SUM(CALCULATION!DB59:DD59)</f>
        <v>23</v>
      </c>
      <c r="N64" s="107">
        <f t="shared" si="23"/>
        <v>71.875</v>
      </c>
      <c r="O64" s="117">
        <f>SUM(CALCULATION!DF59:DH59)</f>
        <v>94</v>
      </c>
      <c r="P64" s="107">
        <f t="shared" si="19"/>
        <v>87.037037037037038</v>
      </c>
      <c r="Q64" s="117">
        <f>SUM(CALCULATION!DJ59:DL59)</f>
        <v>37</v>
      </c>
      <c r="R64" s="107">
        <f t="shared" si="24"/>
        <v>92.5</v>
      </c>
      <c r="S64" s="117">
        <f>SUM(CALCULATION!DN59:DP59)</f>
        <v>23</v>
      </c>
      <c r="T64" s="107">
        <f t="shared" si="20"/>
        <v>79.310344827586206</v>
      </c>
    </row>
  </sheetData>
  <mergeCells count="18">
    <mergeCell ref="M4:N4"/>
    <mergeCell ref="O4:P4"/>
    <mergeCell ref="A1:T1"/>
    <mergeCell ref="A2:T2"/>
    <mergeCell ref="A3:A5"/>
    <mergeCell ref="B3:B5"/>
    <mergeCell ref="C3:F3"/>
    <mergeCell ref="G3:J3"/>
    <mergeCell ref="K3:N3"/>
    <mergeCell ref="O3:R3"/>
    <mergeCell ref="S3:T3"/>
    <mergeCell ref="C4:D4"/>
    <mergeCell ref="Q4:R4"/>
    <mergeCell ref="S4:T4"/>
    <mergeCell ref="E4:F4"/>
    <mergeCell ref="G4:H4"/>
    <mergeCell ref="I4:J4"/>
    <mergeCell ref="K4:L4"/>
  </mergeCells>
  <pageMargins left="0.7" right="0.7" top="0.75" bottom="0.75" header="0.3" footer="0.3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4"/>
  <sheetViews>
    <sheetView topLeftCell="A46" workbookViewId="0">
      <selection activeCell="N63" sqref="N63"/>
    </sheetView>
  </sheetViews>
  <sheetFormatPr defaultColWidth="9" defaultRowHeight="15"/>
  <cols>
    <col min="1" max="1" width="3.85546875" customWidth="1"/>
    <col min="2" max="2" width="35" customWidth="1"/>
    <col min="3" max="3" width="9.28515625" customWidth="1"/>
    <col min="4" max="4" width="7.85546875" customWidth="1"/>
    <col min="5" max="5" width="8.85546875" customWidth="1"/>
    <col min="6" max="6" width="6.140625" customWidth="1"/>
    <col min="7" max="7" width="9.140625" customWidth="1"/>
    <col min="8" max="8" width="6.28515625" customWidth="1"/>
    <col min="9" max="9" width="9" customWidth="1"/>
    <col min="10" max="10" width="6.28515625" customWidth="1"/>
    <col min="11" max="11" width="9.28515625" customWidth="1"/>
    <col min="12" max="12" width="6.28515625" customWidth="1"/>
    <col min="13" max="13" width="9.28515625" customWidth="1"/>
    <col min="14" max="14" width="5.7109375" customWidth="1"/>
    <col min="15" max="15" width="9" customWidth="1"/>
    <col min="16" max="16" width="4.85546875" customWidth="1"/>
  </cols>
  <sheetData>
    <row r="1" spans="1:16" ht="19.5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20.25" customHeight="1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24" customHeight="1">
      <c r="A3" s="70" t="s">
        <v>2</v>
      </c>
      <c r="B3" s="71" t="s">
        <v>3</v>
      </c>
      <c r="C3" s="63" t="s">
        <v>4</v>
      </c>
      <c r="D3" s="63"/>
      <c r="E3" s="63" t="s">
        <v>5</v>
      </c>
      <c r="F3" s="63"/>
      <c r="G3" s="63" t="s">
        <v>6</v>
      </c>
      <c r="H3" s="63"/>
      <c r="I3" s="63"/>
      <c r="J3" s="63"/>
      <c r="K3" s="67" t="s">
        <v>7</v>
      </c>
      <c r="L3" s="67"/>
      <c r="M3" s="67"/>
      <c r="N3" s="67"/>
      <c r="O3" s="68" t="s">
        <v>8</v>
      </c>
      <c r="P3" s="68"/>
    </row>
    <row r="4" spans="1:16" ht="52.5" customHeight="1">
      <c r="A4" s="70"/>
      <c r="B4" s="71"/>
      <c r="C4" s="68" t="s">
        <v>9</v>
      </c>
      <c r="D4" s="68"/>
      <c r="E4" s="69" t="s">
        <v>10</v>
      </c>
      <c r="F4" s="69"/>
      <c r="G4" s="68" t="s">
        <v>12</v>
      </c>
      <c r="H4" s="68"/>
      <c r="I4" s="72" t="s">
        <v>13</v>
      </c>
      <c r="J4" s="72"/>
      <c r="K4" s="69" t="s">
        <v>14</v>
      </c>
      <c r="L4" s="69"/>
      <c r="M4" s="69" t="s">
        <v>15</v>
      </c>
      <c r="N4" s="69"/>
      <c r="O4" s="69" t="s">
        <v>16</v>
      </c>
      <c r="P4" s="69"/>
    </row>
    <row r="5" spans="1:16" ht="25.5" customHeight="1">
      <c r="A5" s="70"/>
      <c r="B5" s="71"/>
      <c r="C5" s="3" t="s">
        <v>17</v>
      </c>
      <c r="D5" s="5" t="s">
        <v>18</v>
      </c>
      <c r="E5" s="16" t="s">
        <v>19</v>
      </c>
      <c r="F5" s="6" t="s">
        <v>18</v>
      </c>
      <c r="G5" s="16" t="s">
        <v>17</v>
      </c>
      <c r="H5" s="6" t="s">
        <v>18</v>
      </c>
      <c r="I5" s="16" t="s">
        <v>17</v>
      </c>
      <c r="J5" s="6" t="s">
        <v>18</v>
      </c>
      <c r="K5" s="16" t="s">
        <v>17</v>
      </c>
      <c r="L5" s="8" t="s">
        <v>18</v>
      </c>
      <c r="M5" s="16" t="s">
        <v>17</v>
      </c>
      <c r="N5" s="8" t="s">
        <v>18</v>
      </c>
      <c r="O5" s="16" t="s">
        <v>17</v>
      </c>
      <c r="P5" s="8" t="s">
        <v>18</v>
      </c>
    </row>
    <row r="6" spans="1:16" ht="15.75" customHeight="1">
      <c r="A6" s="8">
        <v>1</v>
      </c>
      <c r="B6" s="1" t="s">
        <v>20</v>
      </c>
      <c r="C6" s="7">
        <f>SUM([1]Sheet1!D1:F1)</f>
        <v>52</v>
      </c>
      <c r="D6" s="11">
        <f t="shared" ref="D6:D64" si="0">C6/70*100</f>
        <v>74.285714285714306</v>
      </c>
      <c r="E6" s="7">
        <f>SUM([1]Sheet1!H1:J1)</f>
        <v>81</v>
      </c>
      <c r="F6" s="11">
        <f t="shared" ref="F6:F64" si="1">E6/113*100</f>
        <v>71.681415929203496</v>
      </c>
      <c r="H6" s="11">
        <f>CALCULATION!I1/102*100</f>
        <v>69.607843137254903</v>
      </c>
      <c r="J6" s="11">
        <f>CALCULATION!AA1/7*100</f>
        <v>57.142857142857139</v>
      </c>
      <c r="L6" s="11">
        <f>CALCULATION!M1/39*100</f>
        <v>84.615384615384613</v>
      </c>
      <c r="N6" s="7">
        <f>CALCULATION!AD1/14*100</f>
        <v>92.857142857142861</v>
      </c>
      <c r="P6" s="7">
        <f>CALCULATION!Q1/10*100</f>
        <v>50</v>
      </c>
    </row>
    <row r="7" spans="1:16" ht="15.75" customHeight="1">
      <c r="A7" s="8">
        <v>2</v>
      </c>
      <c r="B7" s="1" t="s">
        <v>21</v>
      </c>
      <c r="C7" s="7">
        <f>SUM([1]Sheet1!D2:F2)</f>
        <v>69</v>
      </c>
      <c r="D7" s="11">
        <f t="shared" si="0"/>
        <v>98.571428571428598</v>
      </c>
      <c r="E7" s="7">
        <f>SUM([1]Sheet1!H2:J2)</f>
        <v>110</v>
      </c>
      <c r="F7" s="11">
        <f t="shared" si="1"/>
        <v>97.345132743362797</v>
      </c>
      <c r="H7" s="11">
        <f>CALCULATION!I2/102*100</f>
        <v>96.078431372549019</v>
      </c>
      <c r="J7" s="11">
        <f>CALCULATION!AA2/7*100</f>
        <v>100</v>
      </c>
      <c r="L7" s="11">
        <f>CALCULATION!M2/39*100</f>
        <v>100</v>
      </c>
      <c r="N7" s="7">
        <f>CALCULATION!AD2/14*100</f>
        <v>100</v>
      </c>
      <c r="P7" s="7">
        <f>CALCULATION!Q2/10*100</f>
        <v>100</v>
      </c>
    </row>
    <row r="8" spans="1:16" ht="15.75" customHeight="1">
      <c r="A8" s="8">
        <v>3</v>
      </c>
      <c r="B8" s="1" t="s">
        <v>22</v>
      </c>
      <c r="C8" s="7">
        <f>SUM([1]Sheet1!D3:F3)</f>
        <v>68</v>
      </c>
      <c r="D8" s="11">
        <f t="shared" si="0"/>
        <v>97.142857142857096</v>
      </c>
      <c r="E8" s="7">
        <f>SUM([1]Sheet1!H3:J3)</f>
        <v>109</v>
      </c>
      <c r="F8" s="11">
        <f t="shared" si="1"/>
        <v>96.460176991150405</v>
      </c>
      <c r="H8" s="11">
        <f>CALCULATION!I3/102*100</f>
        <v>97.058823529411768</v>
      </c>
      <c r="J8" s="11">
        <f>CALCULATION!AA3/7*100</f>
        <v>100</v>
      </c>
      <c r="L8" s="11">
        <f>CALCULATION!M3/39*100</f>
        <v>100</v>
      </c>
      <c r="N8" s="7">
        <f>CALCULATION!AD3/14*100</f>
        <v>100</v>
      </c>
      <c r="P8" s="7">
        <f>CALCULATION!Q3/10*100</f>
        <v>90</v>
      </c>
    </row>
    <row r="9" spans="1:16" ht="15.75" customHeight="1">
      <c r="A9" s="8">
        <v>4</v>
      </c>
      <c r="B9" s="1" t="s">
        <v>23</v>
      </c>
      <c r="C9" s="7">
        <f>SUM([1]Sheet1!D4:F4)</f>
        <v>68</v>
      </c>
      <c r="D9" s="11">
        <f t="shared" si="0"/>
        <v>97.142857142857096</v>
      </c>
      <c r="E9" s="7">
        <f>SUM([1]Sheet1!H4:J4)</f>
        <v>110</v>
      </c>
      <c r="F9" s="11">
        <f t="shared" si="1"/>
        <v>97.345132743362797</v>
      </c>
      <c r="H9" s="11">
        <f>CALCULATION!I4/102*100</f>
        <v>94.117647058823522</v>
      </c>
      <c r="J9" s="11">
        <f>CALCULATION!AA4/7*100</f>
        <v>100</v>
      </c>
      <c r="L9" s="11">
        <f>CALCULATION!M4/39*100</f>
        <v>97.435897435897431</v>
      </c>
      <c r="N9" s="7">
        <f>CALCULATION!AD4/14*100</f>
        <v>100</v>
      </c>
      <c r="P9" s="7">
        <f>CALCULATION!Q4/10*100</f>
        <v>100</v>
      </c>
    </row>
    <row r="10" spans="1:16" ht="15.75" customHeight="1">
      <c r="A10" s="8">
        <v>5</v>
      </c>
      <c r="B10" s="1" t="s">
        <v>24</v>
      </c>
      <c r="C10" s="7">
        <f>SUM([1]Sheet1!D5:F5)</f>
        <v>65</v>
      </c>
      <c r="D10" s="11">
        <f t="shared" si="0"/>
        <v>92.857142857142904</v>
      </c>
      <c r="E10" s="7">
        <f>SUM([1]Sheet1!H5:J5)</f>
        <v>108</v>
      </c>
      <c r="F10" s="11">
        <f t="shared" si="1"/>
        <v>95.575221238938099</v>
      </c>
      <c r="H10" s="11">
        <f>CALCULATION!I5/102*100</f>
        <v>93.137254901960787</v>
      </c>
      <c r="J10" s="11">
        <f>CALCULATION!AA5/7*100</f>
        <v>100</v>
      </c>
      <c r="L10" s="11">
        <f>CALCULATION!M5/39*100</f>
        <v>100</v>
      </c>
      <c r="N10" s="7">
        <f>CALCULATION!AD5/14*100</f>
        <v>100</v>
      </c>
      <c r="P10" s="7">
        <f>CALCULATION!Q5/10*100</f>
        <v>100</v>
      </c>
    </row>
    <row r="11" spans="1:16" ht="15.75" customHeight="1">
      <c r="A11" s="8">
        <v>6</v>
      </c>
      <c r="B11" s="1" t="s">
        <v>25</v>
      </c>
      <c r="C11" s="7">
        <f>SUM([1]Sheet1!D6:F6)</f>
        <v>63</v>
      </c>
      <c r="D11" s="11">
        <f t="shared" si="0"/>
        <v>90</v>
      </c>
      <c r="E11" s="7">
        <f>SUM([1]Sheet1!H6:J6)</f>
        <v>101</v>
      </c>
      <c r="F11" s="11">
        <f t="shared" si="1"/>
        <v>89.3805309734513</v>
      </c>
      <c r="H11" s="11">
        <f>CALCULATION!I6/102*100</f>
        <v>87.254901960784309</v>
      </c>
      <c r="J11" s="11">
        <f>CALCULATION!AA6/7*100</f>
        <v>100</v>
      </c>
      <c r="L11" s="11">
        <f>CALCULATION!M6/39*100</f>
        <v>97.435897435897431</v>
      </c>
      <c r="N11" s="7">
        <f>CALCULATION!AD6/14*100</f>
        <v>100</v>
      </c>
      <c r="P11" s="7">
        <f>CALCULATION!Q6/10*100</f>
        <v>100</v>
      </c>
    </row>
    <row r="12" spans="1:16" ht="15.75" customHeight="1">
      <c r="A12" s="8">
        <v>7</v>
      </c>
      <c r="B12" s="1" t="s">
        <v>26</v>
      </c>
      <c r="C12" s="7">
        <f>SUM([1]Sheet1!D7:F7)</f>
        <v>65</v>
      </c>
      <c r="D12" s="11">
        <f t="shared" si="0"/>
        <v>92.857142857142904</v>
      </c>
      <c r="E12" s="7">
        <f>SUM([1]Sheet1!H7:J7)</f>
        <v>105</v>
      </c>
      <c r="F12" s="11">
        <f t="shared" si="1"/>
        <v>92.920353982300895</v>
      </c>
      <c r="H12" s="11">
        <f>CALCULATION!I7/102*100</f>
        <v>93.137254901960787</v>
      </c>
      <c r="J12" s="11">
        <f>CALCULATION!AA7/7*100</f>
        <v>85.714285714285708</v>
      </c>
      <c r="L12" s="11">
        <f>CALCULATION!M7/39*100</f>
        <v>100</v>
      </c>
      <c r="N12" s="7">
        <f>CALCULATION!AD7/14*100</f>
        <v>100</v>
      </c>
      <c r="P12" s="7">
        <f>CALCULATION!Q7/10*100</f>
        <v>100</v>
      </c>
    </row>
    <row r="13" spans="1:16" ht="15.75" customHeight="1">
      <c r="A13" s="8">
        <v>8</v>
      </c>
      <c r="B13" s="1" t="s">
        <v>27</v>
      </c>
      <c r="C13" s="7">
        <f>SUM([1]Sheet1!D8:F8)</f>
        <v>67</v>
      </c>
      <c r="D13" s="11">
        <f t="shared" si="0"/>
        <v>95.714285714285694</v>
      </c>
      <c r="E13" s="7">
        <f>SUM([1]Sheet1!H8:J8)</f>
        <v>112</v>
      </c>
      <c r="F13" s="11">
        <f t="shared" si="1"/>
        <v>99.115044247787594</v>
      </c>
      <c r="H13" s="11">
        <f>CALCULATION!I8/102*100</f>
        <v>100</v>
      </c>
      <c r="J13" s="11">
        <f>CALCULATION!AA8/7*100</f>
        <v>71.428571428571431</v>
      </c>
      <c r="L13" s="11">
        <f>CALCULATION!M8/39*100</f>
        <v>100</v>
      </c>
      <c r="N13" s="7">
        <f>CALCULATION!AD8/14*100</f>
        <v>100</v>
      </c>
      <c r="P13" s="7">
        <f>CALCULATION!Q8/10*100</f>
        <v>100</v>
      </c>
    </row>
    <row r="14" spans="1:16" ht="15.75" customHeight="1">
      <c r="A14" s="8">
        <v>9</v>
      </c>
      <c r="B14" s="1" t="s">
        <v>28</v>
      </c>
      <c r="C14" s="7">
        <f>SUM([1]Sheet1!D9:F9)</f>
        <v>39</v>
      </c>
      <c r="D14" s="11">
        <f t="shared" si="0"/>
        <v>55.714285714285701</v>
      </c>
      <c r="E14" s="7">
        <f>SUM([1]Sheet1!H9:J9)</f>
        <v>60</v>
      </c>
      <c r="F14" s="11">
        <f t="shared" si="1"/>
        <v>53.097345132743399</v>
      </c>
      <c r="H14" s="11">
        <f>CALCULATION!I9/102*100</f>
        <v>55.882352941176471</v>
      </c>
      <c r="J14" s="11">
        <f>CALCULATION!AA9/7*100</f>
        <v>57.142857142857139</v>
      </c>
      <c r="L14" s="11">
        <f>CALCULATION!M9/39*100</f>
        <v>56.410256410256409</v>
      </c>
      <c r="N14" s="7">
        <f>CALCULATION!AD9/14*100</f>
        <v>64.285714285714292</v>
      </c>
      <c r="P14" s="7">
        <f>CALCULATION!Q9/10*100</f>
        <v>20</v>
      </c>
    </row>
    <row r="15" spans="1:16" ht="15.75" customHeight="1">
      <c r="A15" s="8">
        <v>10</v>
      </c>
      <c r="B15" s="1" t="s">
        <v>29</v>
      </c>
      <c r="C15" s="7">
        <f>SUM([1]Sheet1!D10:F10)</f>
        <v>42</v>
      </c>
      <c r="D15" s="11">
        <f t="shared" si="0"/>
        <v>60</v>
      </c>
      <c r="E15" s="7">
        <f>SUM([1]Sheet1!H10:J10)</f>
        <v>67</v>
      </c>
      <c r="F15" s="11">
        <f t="shared" si="1"/>
        <v>59.292035398230098</v>
      </c>
      <c r="H15" s="11">
        <f>CALCULATION!I10/102*100</f>
        <v>48.03921568627451</v>
      </c>
      <c r="J15" s="11">
        <f>CALCULATION!AA10/7*100</f>
        <v>57.142857142857139</v>
      </c>
      <c r="L15" s="11">
        <f>CALCULATION!M10/39*100</f>
        <v>58.974358974358978</v>
      </c>
      <c r="N15" s="7">
        <f>CALCULATION!AD10/14*100</f>
        <v>64.285714285714292</v>
      </c>
      <c r="P15" s="7">
        <f>CALCULATION!Q10/10*100</f>
        <v>30</v>
      </c>
    </row>
    <row r="16" spans="1:16" ht="15.75" customHeight="1">
      <c r="A16" s="8">
        <v>11</v>
      </c>
      <c r="B16" s="1" t="s">
        <v>30</v>
      </c>
      <c r="C16" s="7">
        <f>SUM([1]Sheet1!D11:F11)</f>
        <v>67</v>
      </c>
      <c r="D16" s="11">
        <f t="shared" si="0"/>
        <v>95.714285714285694</v>
      </c>
      <c r="E16" s="7">
        <f>SUM([1]Sheet1!H11:J11)</f>
        <v>107</v>
      </c>
      <c r="F16" s="11">
        <f t="shared" si="1"/>
        <v>94.690265486725707</v>
      </c>
      <c r="H16" s="11">
        <f>CALCULATION!I11/102*100</f>
        <v>97.058823529411768</v>
      </c>
      <c r="J16" s="11">
        <f>CALCULATION!AA11/7*100</f>
        <v>100</v>
      </c>
      <c r="L16" s="11">
        <f>CALCULATION!M11/39*100</f>
        <v>97.435897435897431</v>
      </c>
      <c r="N16" s="7">
        <f>CALCULATION!AD11/14*100</f>
        <v>100</v>
      </c>
      <c r="P16" s="7">
        <f>CALCULATION!Q11/10*100</f>
        <v>80</v>
      </c>
    </row>
    <row r="17" spans="1:16">
      <c r="A17" s="8">
        <v>12</v>
      </c>
      <c r="B17" s="1" t="s">
        <v>31</v>
      </c>
      <c r="C17" s="7">
        <f>SUM([1]Sheet1!D12:F12)</f>
        <v>65</v>
      </c>
      <c r="D17" s="11">
        <f t="shared" si="0"/>
        <v>92.857142857142904</v>
      </c>
      <c r="E17" s="7">
        <f>SUM([1]Sheet1!H12:J12)</f>
        <v>102</v>
      </c>
      <c r="F17" s="11">
        <f t="shared" si="1"/>
        <v>90.265486725663706</v>
      </c>
      <c r="H17" s="11">
        <f>CALCULATION!I12/102*100</f>
        <v>83.333333333333343</v>
      </c>
      <c r="J17" s="11">
        <f>CALCULATION!AA12/7*100</f>
        <v>85.714285714285708</v>
      </c>
      <c r="L17" s="11">
        <f>CALCULATION!M12/39*100</f>
        <v>94.871794871794862</v>
      </c>
      <c r="N17" s="7">
        <f>CALCULATION!AD12/14*100</f>
        <v>100</v>
      </c>
      <c r="P17" s="7">
        <f>CALCULATION!Q12/10*100</f>
        <v>100</v>
      </c>
    </row>
    <row r="18" spans="1:16">
      <c r="A18" s="8">
        <v>13</v>
      </c>
      <c r="B18" s="1" t="s">
        <v>32</v>
      </c>
      <c r="C18" s="7">
        <f>SUM([1]Sheet1!D13:F13)</f>
        <v>66</v>
      </c>
      <c r="D18" s="11">
        <f t="shared" si="0"/>
        <v>94.285714285714306</v>
      </c>
      <c r="E18" s="7">
        <f>SUM([1]Sheet1!H13:J13)</f>
        <v>101</v>
      </c>
      <c r="F18" s="11">
        <f t="shared" si="1"/>
        <v>89.3805309734513</v>
      </c>
      <c r="H18" s="11">
        <f>CALCULATION!I13/102*100</f>
        <v>84.313725490196077</v>
      </c>
      <c r="J18" s="11">
        <f>CALCULATION!AA13/7*100</f>
        <v>85.714285714285708</v>
      </c>
      <c r="L18" s="11">
        <f>CALCULATION!M13/39*100</f>
        <v>92.307692307692307</v>
      </c>
      <c r="N18" s="7">
        <f>CALCULATION!AD13/14*100</f>
        <v>100</v>
      </c>
      <c r="P18" s="7">
        <f>CALCULATION!Q13/10*100</f>
        <v>100</v>
      </c>
    </row>
    <row r="19" spans="1:16">
      <c r="A19" s="8">
        <v>14</v>
      </c>
      <c r="B19" s="1" t="s">
        <v>33</v>
      </c>
      <c r="C19" s="7">
        <f>SUM([1]Sheet1!D14:F14)</f>
        <v>69</v>
      </c>
      <c r="D19" s="11">
        <f t="shared" si="0"/>
        <v>98.571428571428598</v>
      </c>
      <c r="E19" s="7">
        <f>SUM([1]Sheet1!H14:J14)</f>
        <v>107</v>
      </c>
      <c r="F19" s="11">
        <f t="shared" si="1"/>
        <v>94.690265486725707</v>
      </c>
      <c r="H19" s="11">
        <f>CALCULATION!I14/102*100</f>
        <v>92.156862745098039</v>
      </c>
      <c r="J19" s="11">
        <f>CALCULATION!AA14/7*100</f>
        <v>100</v>
      </c>
      <c r="L19" s="11">
        <f>CALCULATION!M14/39*100</f>
        <v>97.435897435897431</v>
      </c>
      <c r="N19" s="7">
        <f>CALCULATION!AD14/14*100</f>
        <v>100</v>
      </c>
      <c r="P19" s="7">
        <f>CALCULATION!Q14/10*100</f>
        <v>80</v>
      </c>
    </row>
    <row r="20" spans="1:16">
      <c r="A20" s="8">
        <v>15</v>
      </c>
      <c r="B20" s="1" t="s">
        <v>34</v>
      </c>
      <c r="C20" s="7">
        <f>SUM([1]Sheet1!D15:F15)</f>
        <v>64</v>
      </c>
      <c r="D20" s="11">
        <f t="shared" si="0"/>
        <v>91.428571428571402</v>
      </c>
      <c r="E20" s="7">
        <f>SUM([1]Sheet1!H15:J15)</f>
        <v>106</v>
      </c>
      <c r="F20" s="11">
        <f t="shared" si="1"/>
        <v>93.805309734513301</v>
      </c>
      <c r="H20" s="11">
        <f>CALCULATION!I15/102*100</f>
        <v>91.17647058823529</v>
      </c>
      <c r="J20" s="11">
        <f>CALCULATION!AA15/7*100</f>
        <v>100</v>
      </c>
      <c r="L20" s="11">
        <f>CALCULATION!M15/39*100</f>
        <v>94.871794871794862</v>
      </c>
      <c r="N20" s="7">
        <f>CALCULATION!AD15/14*100</f>
        <v>92.857142857142861</v>
      </c>
      <c r="P20" s="7">
        <f>CALCULATION!Q15/10*100</f>
        <v>70</v>
      </c>
    </row>
    <row r="21" spans="1:16">
      <c r="A21" s="8">
        <v>16</v>
      </c>
      <c r="B21" s="1" t="s">
        <v>35</v>
      </c>
      <c r="C21" s="7">
        <f>SUM([1]Sheet1!D16:F16)</f>
        <v>58</v>
      </c>
      <c r="D21" s="11">
        <f t="shared" si="0"/>
        <v>82.857142857142904</v>
      </c>
      <c r="E21" s="7">
        <f>SUM([1]Sheet1!H16:J16)</f>
        <v>90</v>
      </c>
      <c r="F21" s="11">
        <f t="shared" si="1"/>
        <v>79.646017699115006</v>
      </c>
      <c r="H21" s="11">
        <f>CALCULATION!I16/102*100</f>
        <v>82.35294117647058</v>
      </c>
      <c r="J21" s="11">
        <f>CALCULATION!AA16/7*100</f>
        <v>71.428571428571431</v>
      </c>
      <c r="L21" s="11">
        <f>CALCULATION!M16/39*100</f>
        <v>87.179487179487182</v>
      </c>
      <c r="N21" s="7">
        <f>CALCULATION!AD16/8*100</f>
        <v>100</v>
      </c>
      <c r="P21" s="7">
        <f>CALCULATION!Q16/10*100</f>
        <v>80</v>
      </c>
    </row>
    <row r="22" spans="1:16">
      <c r="A22" s="8">
        <v>17</v>
      </c>
      <c r="B22" s="1" t="s">
        <v>36</v>
      </c>
      <c r="C22" s="7">
        <f>SUM([1]Sheet1!D17:F17)</f>
        <v>68</v>
      </c>
      <c r="D22" s="11">
        <f t="shared" si="0"/>
        <v>97.142857142857096</v>
      </c>
      <c r="E22" s="7">
        <f>SUM([1]Sheet1!H17:J17)</f>
        <v>110</v>
      </c>
      <c r="F22" s="11">
        <f t="shared" si="1"/>
        <v>97.345132743362797</v>
      </c>
      <c r="H22" s="11">
        <f>CALCULATION!I17/102*100</f>
        <v>95.098039215686271</v>
      </c>
      <c r="J22" s="11">
        <f>CALCULATION!AA17/7*100</f>
        <v>85.714285714285708</v>
      </c>
      <c r="L22" s="11">
        <f>CALCULATION!M17/39*100</f>
        <v>100</v>
      </c>
      <c r="N22" s="7">
        <f>CALCULATION!AD17/8*100</f>
        <v>100</v>
      </c>
      <c r="P22" s="7">
        <f>CALCULATION!Q17/10*100</f>
        <v>90</v>
      </c>
    </row>
    <row r="23" spans="1:16">
      <c r="A23" s="8">
        <v>18</v>
      </c>
      <c r="B23" s="1" t="s">
        <v>37</v>
      </c>
      <c r="C23" s="7">
        <f>SUM([1]Sheet1!D18:F18)</f>
        <v>69</v>
      </c>
      <c r="D23" s="11">
        <f t="shared" si="0"/>
        <v>98.571428571428598</v>
      </c>
      <c r="E23" s="7">
        <f>SUM([1]Sheet1!H18:J18)</f>
        <v>108</v>
      </c>
      <c r="F23" s="11">
        <f t="shared" si="1"/>
        <v>95.575221238938099</v>
      </c>
      <c r="H23" s="11">
        <f>CALCULATION!I18/102*100</f>
        <v>97.058823529411768</v>
      </c>
      <c r="J23" s="11">
        <f>CALCULATION!AA18/7*100</f>
        <v>100</v>
      </c>
      <c r="L23" s="11">
        <f>CALCULATION!M18/39*100</f>
        <v>97.435897435897431</v>
      </c>
      <c r="N23" s="7">
        <f>CALCULATION!AD18/8*100</f>
        <v>100</v>
      </c>
      <c r="P23" s="7">
        <f>CALCULATION!Q18/10*100</f>
        <v>100</v>
      </c>
    </row>
    <row r="24" spans="1:16">
      <c r="A24" s="8">
        <v>19</v>
      </c>
      <c r="B24" s="1" t="s">
        <v>38</v>
      </c>
      <c r="C24" s="7">
        <f>SUM([1]Sheet1!D19:F19)</f>
        <v>70</v>
      </c>
      <c r="D24" s="11">
        <f t="shared" si="0"/>
        <v>100</v>
      </c>
      <c r="E24" s="7">
        <f>SUM([1]Sheet1!H19:J19)</f>
        <v>111</v>
      </c>
      <c r="F24" s="11">
        <f t="shared" si="1"/>
        <v>98.230088495575203</v>
      </c>
      <c r="H24" s="11">
        <f>CALCULATION!I19/102*100</f>
        <v>97.058823529411768</v>
      </c>
      <c r="J24" s="11">
        <f>CALCULATION!AA19/7*100</f>
        <v>100</v>
      </c>
      <c r="L24" s="11">
        <f>CALCULATION!M19/39*100</f>
        <v>100</v>
      </c>
      <c r="N24" s="7">
        <f>CALCULATION!AD19/8*100</f>
        <v>100</v>
      </c>
      <c r="P24" s="7">
        <f>CALCULATION!Q19/10*100</f>
        <v>90</v>
      </c>
    </row>
    <row r="25" spans="1:16">
      <c r="A25" s="8">
        <v>20</v>
      </c>
      <c r="B25" s="1" t="s">
        <v>39</v>
      </c>
      <c r="C25" s="7">
        <f>SUM([1]Sheet1!D20:F20)</f>
        <v>65</v>
      </c>
      <c r="D25" s="11">
        <f t="shared" si="0"/>
        <v>92.857142857142904</v>
      </c>
      <c r="E25" s="7">
        <f>SUM([1]Sheet1!H20:J20)</f>
        <v>103</v>
      </c>
      <c r="F25" s="11">
        <f t="shared" si="1"/>
        <v>91.150442477876098</v>
      </c>
      <c r="H25" s="11">
        <f>CALCULATION!I20/102*100</f>
        <v>92.156862745098039</v>
      </c>
      <c r="J25" s="11">
        <f>CALCULATION!AA20/7*100</f>
        <v>85.714285714285708</v>
      </c>
      <c r="L25" s="11">
        <f>CALCULATION!M20/39*100</f>
        <v>92.307692307692307</v>
      </c>
      <c r="N25" s="7">
        <f>CALCULATION!AD20/8*100</f>
        <v>87.5</v>
      </c>
      <c r="P25" s="7">
        <f>CALCULATION!Q20/10*100</f>
        <v>70</v>
      </c>
    </row>
    <row r="26" spans="1:16">
      <c r="A26" s="8">
        <v>21</v>
      </c>
      <c r="B26" s="1" t="s">
        <v>40</v>
      </c>
      <c r="C26" s="7">
        <f>SUM([1]Sheet1!D21:F21)</f>
        <v>67</v>
      </c>
      <c r="D26" s="11">
        <f t="shared" si="0"/>
        <v>95.714285714285694</v>
      </c>
      <c r="E26" s="7">
        <f>SUM([1]Sheet1!H21:J21)</f>
        <v>108</v>
      </c>
      <c r="F26" s="11">
        <f t="shared" si="1"/>
        <v>95.575221238938099</v>
      </c>
      <c r="H26" s="11">
        <f>CALCULATION!I21/102*100</f>
        <v>95.098039215686271</v>
      </c>
      <c r="J26" s="11">
        <f>CALCULATION!AA21/7*100</f>
        <v>100</v>
      </c>
      <c r="L26" s="11">
        <f>CALCULATION!M21/39*100</f>
        <v>97.435897435897431</v>
      </c>
      <c r="N26" s="7">
        <f>CALCULATION!AD21/8*100</f>
        <v>100</v>
      </c>
      <c r="P26" s="7">
        <f>CALCULATION!Q21/10*100</f>
        <v>100</v>
      </c>
    </row>
    <row r="27" spans="1:16">
      <c r="A27" s="8">
        <v>22</v>
      </c>
      <c r="B27" s="1" t="s">
        <v>41</v>
      </c>
      <c r="C27" s="7">
        <f>SUM([1]Sheet1!D22:F22)</f>
        <v>64</v>
      </c>
      <c r="D27" s="11">
        <f t="shared" si="0"/>
        <v>91.428571428571402</v>
      </c>
      <c r="E27" s="7">
        <f>SUM([1]Sheet1!H22:J22)</f>
        <v>109</v>
      </c>
      <c r="F27" s="11">
        <f t="shared" si="1"/>
        <v>96.460176991150405</v>
      </c>
      <c r="H27" s="11">
        <f>CALCULATION!I22/102*100</f>
        <v>95.098039215686271</v>
      </c>
      <c r="J27" s="11">
        <f>CALCULATION!AA22/7*100</f>
        <v>85.714285714285708</v>
      </c>
      <c r="L27" s="11">
        <f>CALCULATION!M22/39*100</f>
        <v>100</v>
      </c>
      <c r="N27" s="7">
        <f>CALCULATION!AD22/8*100</f>
        <v>100</v>
      </c>
      <c r="P27" s="7">
        <f>CALCULATION!Q22/10*100</f>
        <v>90</v>
      </c>
    </row>
    <row r="28" spans="1:16">
      <c r="A28" s="8">
        <v>23</v>
      </c>
      <c r="B28" s="1" t="s">
        <v>42</v>
      </c>
      <c r="C28" s="7">
        <f>SUM([1]Sheet1!D23:F23)</f>
        <v>66</v>
      </c>
      <c r="D28" s="11">
        <f t="shared" si="0"/>
        <v>94.285714285714306</v>
      </c>
      <c r="E28" s="7">
        <f>SUM([1]Sheet1!H23:J23)</f>
        <v>102</v>
      </c>
      <c r="F28" s="11">
        <f t="shared" si="1"/>
        <v>90.265486725663706</v>
      </c>
      <c r="H28" s="11">
        <f>CALCULATION!I23/102*100</f>
        <v>95.098039215686271</v>
      </c>
      <c r="J28" s="11">
        <f>CALCULATION!AA23/7*100</f>
        <v>100</v>
      </c>
      <c r="L28" s="11">
        <f>CALCULATION!M23/39*100</f>
        <v>97.435897435897431</v>
      </c>
      <c r="N28" s="7">
        <f>CALCULATION!AD23/8*100</f>
        <v>100</v>
      </c>
      <c r="P28" s="7">
        <f>CALCULATION!Q23/10*100</f>
        <v>90</v>
      </c>
    </row>
    <row r="29" spans="1:16">
      <c r="A29" s="8">
        <v>24</v>
      </c>
      <c r="B29" s="1" t="s">
        <v>43</v>
      </c>
      <c r="C29" s="7">
        <f>SUM([1]Sheet1!D24:F24)</f>
        <v>52</v>
      </c>
      <c r="D29" s="11">
        <f t="shared" si="0"/>
        <v>74.285714285714306</v>
      </c>
      <c r="E29" s="7">
        <f>SUM([1]Sheet1!H24:J24)</f>
        <v>81</v>
      </c>
      <c r="F29" s="11">
        <f t="shared" si="1"/>
        <v>71.681415929203496</v>
      </c>
      <c r="H29" s="11">
        <f>CALCULATION!I24/102*100</f>
        <v>73.529411764705884</v>
      </c>
      <c r="J29" s="11">
        <f>CALCULATION!AA24/7*100</f>
        <v>42.857142857142854</v>
      </c>
      <c r="L29" s="11">
        <f>CALCULATION!M24/39*100</f>
        <v>87.179487179487182</v>
      </c>
      <c r="N29" s="7">
        <f>CALCULATION!AD24/8*100</f>
        <v>100</v>
      </c>
      <c r="P29" s="7">
        <f>CALCULATION!Q24/10*100</f>
        <v>60</v>
      </c>
    </row>
    <row r="30" spans="1:16">
      <c r="A30" s="8">
        <v>25</v>
      </c>
      <c r="B30" s="1" t="s">
        <v>44</v>
      </c>
      <c r="C30" s="7">
        <f>SUM([1]Sheet1!D25:F25)</f>
        <v>6</v>
      </c>
      <c r="D30" s="11">
        <f t="shared" si="0"/>
        <v>8.5714285714285694</v>
      </c>
      <c r="E30" s="7">
        <f>SUM([1]Sheet1!H25:J25)</f>
        <v>9</v>
      </c>
      <c r="F30" s="11">
        <f t="shared" si="1"/>
        <v>7.9646017699114999</v>
      </c>
      <c r="H30" s="11">
        <f>CALCULATION!I25/102*100</f>
        <v>5.8823529411764701</v>
      </c>
      <c r="J30" s="11">
        <f>CALCULATION!AA25/7*100</f>
        <v>0</v>
      </c>
      <c r="L30" s="11">
        <f>CALCULATION!M25/39*100</f>
        <v>10.256410256410255</v>
      </c>
      <c r="N30" s="7">
        <f>CALCULATION!AD25/8*100</f>
        <v>0</v>
      </c>
      <c r="P30" s="7">
        <f>CALCULATION!Q25/10*100</f>
        <v>0</v>
      </c>
    </row>
    <row r="31" spans="1:16">
      <c r="A31" s="8">
        <v>26</v>
      </c>
      <c r="B31" s="1" t="s">
        <v>45</v>
      </c>
      <c r="C31" s="7">
        <f>SUM([1]Sheet1!D26:F26)</f>
        <v>68</v>
      </c>
      <c r="D31" s="11">
        <f t="shared" si="0"/>
        <v>97.142857142857096</v>
      </c>
      <c r="E31" s="7">
        <f>SUM([1]Sheet1!H26:J26)</f>
        <v>108</v>
      </c>
      <c r="F31" s="11">
        <f t="shared" si="1"/>
        <v>95.575221238938099</v>
      </c>
      <c r="H31" s="11">
        <f>CALCULATION!I26/102*100</f>
        <v>95.098039215686271</v>
      </c>
      <c r="J31" s="11">
        <f>CALCULATION!AA26/7*100</f>
        <v>100</v>
      </c>
      <c r="L31" s="11">
        <f>CALCULATION!M26/39*100</f>
        <v>100</v>
      </c>
      <c r="N31" s="7">
        <f>CALCULATION!AD26/8*100</f>
        <v>100</v>
      </c>
      <c r="P31" s="7">
        <f>CALCULATION!Q26/10*100</f>
        <v>90</v>
      </c>
    </row>
    <row r="32" spans="1:16">
      <c r="A32" s="8">
        <v>27</v>
      </c>
      <c r="B32" s="1" t="s">
        <v>46</v>
      </c>
      <c r="C32" s="7">
        <f>SUM([1]Sheet1!D27:F27)</f>
        <v>62</v>
      </c>
      <c r="D32" s="11">
        <f t="shared" si="0"/>
        <v>88.571428571428598</v>
      </c>
      <c r="E32" s="7">
        <f>SUM([1]Sheet1!H27:J27)</f>
        <v>98</v>
      </c>
      <c r="F32" s="11">
        <f t="shared" si="1"/>
        <v>86.725663716814196</v>
      </c>
      <c r="H32" s="11">
        <f>CALCULATION!I27/102*100</f>
        <v>88.235294117647058</v>
      </c>
      <c r="J32" s="11">
        <f>CALCULATION!AA27/7*100</f>
        <v>100</v>
      </c>
      <c r="L32" s="11">
        <f>CALCULATION!M27/39*100</f>
        <v>92.307692307692307</v>
      </c>
      <c r="N32" s="7">
        <f>CALCULATION!AD27/8*100</f>
        <v>100</v>
      </c>
      <c r="P32" s="7">
        <f>CALCULATION!Q27/10*100</f>
        <v>80</v>
      </c>
    </row>
    <row r="33" spans="1:16">
      <c r="A33" s="8">
        <v>28</v>
      </c>
      <c r="B33" s="1" t="s">
        <v>47</v>
      </c>
      <c r="C33" s="7">
        <f>SUM([1]Sheet1!D28:F28)</f>
        <v>64</v>
      </c>
      <c r="D33" s="11">
        <f t="shared" si="0"/>
        <v>91.428571428571402</v>
      </c>
      <c r="E33" s="7">
        <f>SUM([1]Sheet1!H28:J28)</f>
        <v>99</v>
      </c>
      <c r="F33" s="11">
        <f t="shared" si="1"/>
        <v>87.610619469026503</v>
      </c>
      <c r="H33" s="11">
        <f>CALCULATION!I28/102*100</f>
        <v>84.313725490196077</v>
      </c>
      <c r="J33" s="11">
        <f>CALCULATION!AA28/7*100</f>
        <v>85.714285714285708</v>
      </c>
      <c r="L33" s="11">
        <f>CALCULATION!M28/39*100</f>
        <v>94.871794871794862</v>
      </c>
      <c r="N33" s="7">
        <f>CALCULATION!AD28/8*100</f>
        <v>100</v>
      </c>
      <c r="P33" s="7">
        <f>CALCULATION!Q28/10*100</f>
        <v>90</v>
      </c>
    </row>
    <row r="34" spans="1:16">
      <c r="A34" s="8">
        <v>29</v>
      </c>
      <c r="B34" s="1" t="s">
        <v>48</v>
      </c>
      <c r="C34" s="7">
        <f>SUM([1]Sheet1!D29:F29)</f>
        <v>62</v>
      </c>
      <c r="D34" s="11">
        <f t="shared" si="0"/>
        <v>88.571428571428598</v>
      </c>
      <c r="E34" s="7">
        <f>SUM([1]Sheet1!H29:J29)</f>
        <v>97</v>
      </c>
      <c r="F34" s="11">
        <f t="shared" si="1"/>
        <v>85.840707964601805</v>
      </c>
      <c r="H34" s="11">
        <f>CALCULATION!I29/102*100</f>
        <v>80.392156862745097</v>
      </c>
      <c r="J34" s="11">
        <f>CALCULATION!AA29/7*100</f>
        <v>57.142857142857139</v>
      </c>
      <c r="L34" s="11">
        <f>CALCULATION!M29/39*100</f>
        <v>92.307692307692307</v>
      </c>
      <c r="N34" s="7">
        <f>CALCULATION!AD29/8*100</f>
        <v>87.5</v>
      </c>
      <c r="P34" s="7">
        <f>CALCULATION!Q29/10*100</f>
        <v>60</v>
      </c>
    </row>
    <row r="35" spans="1:16">
      <c r="A35" s="8">
        <v>30</v>
      </c>
      <c r="B35" s="1" t="s">
        <v>49</v>
      </c>
      <c r="C35" s="7">
        <f>SUM([1]Sheet1!D30:F30)</f>
        <v>70</v>
      </c>
      <c r="D35" s="11">
        <f t="shared" si="0"/>
        <v>100</v>
      </c>
      <c r="E35" s="7">
        <f>SUM([1]Sheet1!H30:J30)</f>
        <v>107</v>
      </c>
      <c r="F35" s="11">
        <f t="shared" si="1"/>
        <v>94.690265486725707</v>
      </c>
      <c r="H35" s="11">
        <f>CALCULATION!I30/102*100</f>
        <v>96.078431372549019</v>
      </c>
      <c r="J35" s="11">
        <f>CALCULATION!AA30/7*100</f>
        <v>100</v>
      </c>
      <c r="L35" s="11">
        <f>CALCULATION!M30/39*100</f>
        <v>100</v>
      </c>
      <c r="N35" s="7">
        <f>CALCULATION!AD30/8*100</f>
        <v>100</v>
      </c>
      <c r="P35" s="7">
        <f>CALCULATION!Q30/10*100</f>
        <v>90</v>
      </c>
    </row>
    <row r="36" spans="1:16">
      <c r="A36" s="8">
        <v>31</v>
      </c>
      <c r="B36" s="1" t="s">
        <v>50</v>
      </c>
      <c r="C36" s="7">
        <f>SUM([1]Sheet1!D31:F31)</f>
        <v>58</v>
      </c>
      <c r="D36" s="11">
        <f t="shared" si="0"/>
        <v>82.857142857142904</v>
      </c>
      <c r="E36" s="7">
        <f>SUM([1]Sheet1!H31:J31)</f>
        <v>95</v>
      </c>
      <c r="F36" s="11">
        <f t="shared" si="1"/>
        <v>84.070796460176993</v>
      </c>
      <c r="H36" s="11">
        <f>CALCULATION!I31/102*100</f>
        <v>83.333333333333343</v>
      </c>
      <c r="J36" s="11">
        <f>CALCULATION!AA31/6*100</f>
        <v>83.333333333333343</v>
      </c>
      <c r="L36" s="11">
        <f>CALCULATION!M31/39*100</f>
        <v>92.307692307692307</v>
      </c>
      <c r="N36" s="7">
        <f>CALCULATION!AD31/8*100</f>
        <v>87.5</v>
      </c>
      <c r="P36" s="7">
        <f>CALCULATION!Q31/10*100</f>
        <v>80</v>
      </c>
    </row>
    <row r="37" spans="1:16">
      <c r="A37" s="8">
        <v>32</v>
      </c>
      <c r="B37" s="1" t="s">
        <v>51</v>
      </c>
      <c r="C37" s="7">
        <f>SUM([1]Sheet1!D32:F32)</f>
        <v>68</v>
      </c>
      <c r="D37" s="11">
        <f t="shared" si="0"/>
        <v>97.142857142857096</v>
      </c>
      <c r="E37" s="7">
        <f>SUM([1]Sheet1!H32:J32)</f>
        <v>106</v>
      </c>
      <c r="F37" s="11">
        <f t="shared" si="1"/>
        <v>93.805309734513301</v>
      </c>
      <c r="H37" s="11">
        <f>CALCULATION!I32/102*100</f>
        <v>89.215686274509807</v>
      </c>
      <c r="J37" s="11">
        <f>CALCULATION!AA32/6*100</f>
        <v>83.333333333333343</v>
      </c>
      <c r="L37" s="11">
        <f>CALCULATION!M32/39*100</f>
        <v>100</v>
      </c>
      <c r="N37" s="7">
        <f>CALCULATION!AD32/8*100</f>
        <v>100</v>
      </c>
      <c r="P37" s="7">
        <f>CALCULATION!Q32/10*100</f>
        <v>100</v>
      </c>
    </row>
    <row r="38" spans="1:16">
      <c r="A38" s="8">
        <v>33</v>
      </c>
      <c r="B38" s="1" t="s">
        <v>52</v>
      </c>
      <c r="C38" s="7">
        <f>SUM([1]Sheet1!D33:F33)</f>
        <v>68</v>
      </c>
      <c r="D38" s="11">
        <f t="shared" si="0"/>
        <v>97.142857142857096</v>
      </c>
      <c r="E38" s="7">
        <f>SUM([1]Sheet1!H33:J33)</f>
        <v>104</v>
      </c>
      <c r="F38" s="11">
        <f t="shared" si="1"/>
        <v>92.035398230088504</v>
      </c>
      <c r="H38" s="11">
        <f>CALCULATION!I33/102*100</f>
        <v>94.117647058823522</v>
      </c>
      <c r="J38" s="11">
        <f>CALCULATION!AA33/6*100</f>
        <v>83.333333333333343</v>
      </c>
      <c r="L38" s="11">
        <f>CALCULATION!M33/39*100</f>
        <v>92.307692307692307</v>
      </c>
      <c r="N38" s="7">
        <f>CALCULATION!AD33/8*100</f>
        <v>87.5</v>
      </c>
      <c r="P38" s="7">
        <f>CALCULATION!Q33/10*100</f>
        <v>90</v>
      </c>
    </row>
    <row r="39" spans="1:16">
      <c r="A39" s="8">
        <v>34</v>
      </c>
      <c r="B39" s="1" t="s">
        <v>53</v>
      </c>
      <c r="C39" s="7">
        <f>SUM([1]Sheet1!D34:F34)</f>
        <v>67</v>
      </c>
      <c r="D39" s="11">
        <f t="shared" si="0"/>
        <v>95.714285714285694</v>
      </c>
      <c r="E39" s="7">
        <f>SUM([1]Sheet1!H34:J34)</f>
        <v>106</v>
      </c>
      <c r="F39" s="11">
        <f t="shared" si="1"/>
        <v>93.805309734513301</v>
      </c>
      <c r="H39" s="11">
        <f>CALCULATION!I34/102*100</f>
        <v>94.117647058823522</v>
      </c>
      <c r="J39" s="11">
        <f>CALCULATION!AA34/6*100</f>
        <v>83.333333333333343</v>
      </c>
      <c r="L39" s="11">
        <f>CALCULATION!M34/39*100</f>
        <v>100</v>
      </c>
      <c r="N39" s="7">
        <f>CALCULATION!AD34/8*100</f>
        <v>100</v>
      </c>
      <c r="P39" s="7">
        <f>CALCULATION!Q34/10*100</f>
        <v>90</v>
      </c>
    </row>
    <row r="40" spans="1:16">
      <c r="A40" s="8">
        <v>35</v>
      </c>
      <c r="B40" s="1" t="s">
        <v>54</v>
      </c>
      <c r="C40" s="7">
        <f>SUM([1]Sheet1!D35:F35)</f>
        <v>67</v>
      </c>
      <c r="D40" s="11">
        <f t="shared" si="0"/>
        <v>95.714285714285694</v>
      </c>
      <c r="E40" s="7">
        <f>SUM([1]Sheet1!H35:J35)</f>
        <v>105</v>
      </c>
      <c r="F40" s="11">
        <f t="shared" si="1"/>
        <v>92.920353982300895</v>
      </c>
      <c r="H40" s="11">
        <f>CALCULATION!I35/102*100</f>
        <v>94.117647058823522</v>
      </c>
      <c r="J40" s="11">
        <f>CALCULATION!AA35/6*100</f>
        <v>100</v>
      </c>
      <c r="L40" s="11">
        <f>CALCULATION!M35/39*100</f>
        <v>100</v>
      </c>
      <c r="N40" s="7">
        <f>CALCULATION!AD35/8*100</f>
        <v>100</v>
      </c>
      <c r="P40" s="7">
        <f>CALCULATION!Q35/10*100</f>
        <v>100</v>
      </c>
    </row>
    <row r="41" spans="1:16">
      <c r="A41" s="8">
        <v>36</v>
      </c>
      <c r="B41" s="1" t="s">
        <v>55</v>
      </c>
      <c r="C41" s="7">
        <f>SUM([1]Sheet1!D36:F36)</f>
        <v>65</v>
      </c>
      <c r="D41" s="11">
        <f t="shared" si="0"/>
        <v>92.857142857142904</v>
      </c>
      <c r="E41" s="7">
        <f>SUM([1]Sheet1!H36:J36)</f>
        <v>105</v>
      </c>
      <c r="F41" s="11">
        <f t="shared" si="1"/>
        <v>92.920353982300895</v>
      </c>
      <c r="H41" s="11">
        <f>CALCULATION!I36/102*100</f>
        <v>89.215686274509807</v>
      </c>
      <c r="J41" s="11">
        <f>CALCULATION!AA36/6*100</f>
        <v>83.333333333333343</v>
      </c>
      <c r="L41" s="11">
        <f>CALCULATION!M36/39*100</f>
        <v>97.435897435897431</v>
      </c>
      <c r="N41" s="7">
        <f>CALCULATION!AD36/8*100</f>
        <v>100</v>
      </c>
      <c r="P41" s="7">
        <f>CALCULATION!Q36/10*100</f>
        <v>100</v>
      </c>
    </row>
    <row r="42" spans="1:16">
      <c r="A42" s="8">
        <v>37</v>
      </c>
      <c r="B42" s="1" t="s">
        <v>56</v>
      </c>
      <c r="C42" s="7">
        <f>SUM([1]Sheet1!D37:F37)</f>
        <v>68</v>
      </c>
      <c r="D42" s="11">
        <f t="shared" si="0"/>
        <v>97.142857142857096</v>
      </c>
      <c r="E42" s="7">
        <f>SUM([1]Sheet1!H37:J37)</f>
        <v>109</v>
      </c>
      <c r="F42" s="11">
        <f t="shared" si="1"/>
        <v>96.460176991150405</v>
      </c>
      <c r="H42" s="11">
        <f>CALCULATION!I37/102*100</f>
        <v>96.078431372549019</v>
      </c>
      <c r="J42" s="11">
        <f>CALCULATION!AA37/6*100</f>
        <v>83.333333333333343</v>
      </c>
      <c r="L42" s="11">
        <f>CALCULATION!M37/39*100</f>
        <v>100</v>
      </c>
      <c r="N42" s="7">
        <f>CALCULATION!AD37/8*100</f>
        <v>100</v>
      </c>
      <c r="P42" s="7">
        <f>CALCULATION!Q37/10*100</f>
        <v>100</v>
      </c>
    </row>
    <row r="43" spans="1:16">
      <c r="A43" s="8">
        <v>38</v>
      </c>
      <c r="B43" s="1" t="s">
        <v>57</v>
      </c>
      <c r="C43" s="7">
        <f>SUM([1]Sheet1!D38:F38)</f>
        <v>60</v>
      </c>
      <c r="D43" s="11">
        <f t="shared" si="0"/>
        <v>85.714285714285694</v>
      </c>
      <c r="E43" s="7">
        <f>SUM([1]Sheet1!H38:J38)</f>
        <v>102</v>
      </c>
      <c r="F43" s="11">
        <f t="shared" si="1"/>
        <v>90.265486725663706</v>
      </c>
      <c r="H43" s="11">
        <f>CALCULATION!I38/102*100</f>
        <v>87.254901960784309</v>
      </c>
      <c r="J43" s="11">
        <f>CALCULATION!AA38/6*100</f>
        <v>83.333333333333343</v>
      </c>
      <c r="L43" s="11">
        <f>CALCULATION!M38/39*100</f>
        <v>97.435897435897431</v>
      </c>
      <c r="N43" s="7">
        <f>CALCULATION!AD38/8*100</f>
        <v>100</v>
      </c>
      <c r="P43" s="7">
        <f>CALCULATION!Q38/10*100</f>
        <v>100</v>
      </c>
    </row>
    <row r="44" spans="1:16">
      <c r="A44" s="8">
        <v>39</v>
      </c>
      <c r="B44" s="1" t="s">
        <v>58</v>
      </c>
      <c r="C44" s="7">
        <f>SUM([1]Sheet1!D39:F39)</f>
        <v>59</v>
      </c>
      <c r="D44" s="11">
        <f t="shared" si="0"/>
        <v>84.285714285714306</v>
      </c>
      <c r="E44" s="7">
        <f>SUM([1]Sheet1!H39:J39)</f>
        <v>97</v>
      </c>
      <c r="F44" s="11">
        <f t="shared" si="1"/>
        <v>85.840707964601805</v>
      </c>
      <c r="H44" s="11">
        <f>CALCULATION!I39/102*100</f>
        <v>83.333333333333343</v>
      </c>
      <c r="J44" s="11">
        <f>CALCULATION!AA39/6*100</f>
        <v>100</v>
      </c>
      <c r="L44" s="11">
        <f>CALCULATION!M39/39*100</f>
        <v>92.307692307692307</v>
      </c>
      <c r="N44" s="7">
        <f>CALCULATION!AD39/8*100</f>
        <v>100</v>
      </c>
      <c r="P44" s="7">
        <f>CALCULATION!Q39/10*100</f>
        <v>80</v>
      </c>
    </row>
    <row r="45" spans="1:16">
      <c r="A45" s="8">
        <v>40</v>
      </c>
      <c r="B45" s="1" t="s">
        <v>59</v>
      </c>
      <c r="C45" s="7">
        <f>SUM([1]Sheet1!D40:F40)</f>
        <v>69</v>
      </c>
      <c r="D45" s="11">
        <f t="shared" si="0"/>
        <v>98.571428571428598</v>
      </c>
      <c r="E45" s="7">
        <f>SUM([1]Sheet1!H40:J40)</f>
        <v>110</v>
      </c>
      <c r="F45" s="11">
        <f t="shared" si="1"/>
        <v>97.345132743362797</v>
      </c>
      <c r="H45" s="11">
        <f>CALCULATION!I40/102*100</f>
        <v>97.058823529411768</v>
      </c>
      <c r="J45" s="11">
        <f>CALCULATION!AA40/6*100</f>
        <v>100</v>
      </c>
      <c r="L45" s="11">
        <f>CALCULATION!M40/39*100</f>
        <v>100</v>
      </c>
      <c r="N45" s="7">
        <f>CALCULATION!AD40/8*100</f>
        <v>100</v>
      </c>
      <c r="P45" s="7">
        <f>CALCULATION!Q40/10*100</f>
        <v>100</v>
      </c>
    </row>
    <row r="46" spans="1:16">
      <c r="A46" s="8">
        <v>41</v>
      </c>
      <c r="B46" s="1" t="s">
        <v>60</v>
      </c>
      <c r="C46" s="7">
        <f>SUM([1]Sheet1!D41:F41)</f>
        <v>67</v>
      </c>
      <c r="D46" s="11">
        <f t="shared" si="0"/>
        <v>95.714285714285694</v>
      </c>
      <c r="E46" s="7">
        <f>SUM([1]Sheet1!H41:J41)</f>
        <v>103</v>
      </c>
      <c r="F46" s="11">
        <f t="shared" si="1"/>
        <v>91.150442477876098</v>
      </c>
      <c r="H46" s="11">
        <f>CALCULATION!I41/102*100</f>
        <v>93.137254901960787</v>
      </c>
      <c r="J46" s="11">
        <f>CALCULATION!AA41/6*100</f>
        <v>66.666666666666657</v>
      </c>
      <c r="L46" s="11">
        <f>CALCULATION!M41/39*100</f>
        <v>87.179487179487182</v>
      </c>
      <c r="N46" s="7">
        <f>CALCULATION!AD41/8*100</f>
        <v>87.5</v>
      </c>
      <c r="P46" s="7">
        <f>CALCULATION!Q41/10*100</f>
        <v>60</v>
      </c>
    </row>
    <row r="47" spans="1:16">
      <c r="A47" s="8">
        <v>42</v>
      </c>
      <c r="B47" s="1" t="s">
        <v>61</v>
      </c>
      <c r="C47" s="7">
        <f>SUM([1]Sheet1!D42:F42)</f>
        <v>68</v>
      </c>
      <c r="D47" s="11">
        <f t="shared" si="0"/>
        <v>97.142857142857096</v>
      </c>
      <c r="E47" s="7">
        <f>SUM([1]Sheet1!H42:J42)</f>
        <v>107</v>
      </c>
      <c r="F47" s="11">
        <f t="shared" si="1"/>
        <v>94.690265486725707</v>
      </c>
      <c r="H47" s="11">
        <f>CALCULATION!I42/102*100</f>
        <v>97.058823529411768</v>
      </c>
      <c r="J47" s="11">
        <f>CALCULATION!AA42/6*100</f>
        <v>100</v>
      </c>
      <c r="L47" s="11">
        <f>CALCULATION!M42/39*100</f>
        <v>100</v>
      </c>
      <c r="N47" s="7">
        <f>CALCULATION!AD42/8*100</f>
        <v>100</v>
      </c>
      <c r="P47" s="7">
        <f>CALCULATION!Q42/10*100</f>
        <v>100</v>
      </c>
    </row>
    <row r="48" spans="1:16">
      <c r="A48" s="8">
        <v>43</v>
      </c>
      <c r="B48" s="1" t="s">
        <v>62</v>
      </c>
      <c r="C48" s="7">
        <f>SUM([1]Sheet1!D43:F43)</f>
        <v>70</v>
      </c>
      <c r="D48" s="11">
        <f t="shared" si="0"/>
        <v>100</v>
      </c>
      <c r="E48" s="7">
        <f>SUM([1]Sheet1!H43:J43)</f>
        <v>111</v>
      </c>
      <c r="F48" s="11">
        <f t="shared" si="1"/>
        <v>98.230088495575203</v>
      </c>
      <c r="H48" s="11">
        <f>CALCULATION!I43/102*100</f>
        <v>99.019607843137265</v>
      </c>
      <c r="J48" s="11">
        <f>CALCULATION!AA43/6*100</f>
        <v>100</v>
      </c>
      <c r="L48" s="11">
        <f>CALCULATION!M43/39*100</f>
        <v>97.435897435897431</v>
      </c>
      <c r="N48" s="7">
        <f>CALCULATION!AD43/8*100</f>
        <v>100</v>
      </c>
      <c r="P48" s="7">
        <f>CALCULATION!Q43/10*100</f>
        <v>100</v>
      </c>
    </row>
    <row r="49" spans="1:16">
      <c r="A49" s="8">
        <v>44</v>
      </c>
      <c r="B49" s="1" t="s">
        <v>63</v>
      </c>
      <c r="C49" s="7">
        <f>SUM([1]Sheet1!D44:F44)</f>
        <v>42</v>
      </c>
      <c r="D49" s="11">
        <f t="shared" si="0"/>
        <v>60</v>
      </c>
      <c r="E49" s="7">
        <f>SUM([1]Sheet1!H44:J44)</f>
        <v>74</v>
      </c>
      <c r="F49" s="11">
        <f t="shared" si="1"/>
        <v>65.486725663716797</v>
      </c>
      <c r="H49" s="11">
        <f>CALCULATION!I44/102*100</f>
        <v>63.725490196078425</v>
      </c>
      <c r="J49" s="11">
        <f>CALCULATION!AA44/6*100</f>
        <v>50</v>
      </c>
      <c r="L49" s="11">
        <f>CALCULATION!M44/39*100</f>
        <v>66.666666666666657</v>
      </c>
      <c r="N49" s="7">
        <f>CALCULATION!AD44/8*100</f>
        <v>50</v>
      </c>
      <c r="P49" s="7">
        <f>CALCULATION!Q44/10*100</f>
        <v>30</v>
      </c>
    </row>
    <row r="50" spans="1:16">
      <c r="A50" s="8">
        <v>45</v>
      </c>
      <c r="B50" s="1" t="s">
        <v>64</v>
      </c>
      <c r="C50" s="7">
        <f>SUM([1]Sheet1!D45:F45)</f>
        <v>67</v>
      </c>
      <c r="D50" s="11">
        <f t="shared" si="0"/>
        <v>95.714285714285694</v>
      </c>
      <c r="E50" s="7">
        <f>SUM([1]Sheet1!H45:J45)</f>
        <v>108</v>
      </c>
      <c r="F50" s="11">
        <f t="shared" si="1"/>
        <v>95.575221238938099</v>
      </c>
      <c r="H50" s="11">
        <f>CALCULATION!I45/102*100</f>
        <v>97.058823529411768</v>
      </c>
      <c r="J50" s="11">
        <f>CALCULATION!AA45/6*100</f>
        <v>100</v>
      </c>
      <c r="L50" s="11">
        <f>CALCULATION!M45/39*100</f>
        <v>89.743589743589752</v>
      </c>
      <c r="N50" s="7">
        <f>CALCULATION!AD45/8*100</f>
        <v>100</v>
      </c>
      <c r="P50" s="7">
        <f>CALCULATION!Q45/10*100</f>
        <v>90</v>
      </c>
    </row>
    <row r="51" spans="1:16">
      <c r="A51" s="8">
        <v>46</v>
      </c>
      <c r="B51" s="1" t="s">
        <v>65</v>
      </c>
      <c r="C51" s="7">
        <f>SUM([1]Sheet1!D46:F46)</f>
        <v>62</v>
      </c>
      <c r="D51" s="11">
        <f t="shared" si="0"/>
        <v>88.571428571428598</v>
      </c>
      <c r="E51" s="7">
        <f>SUM([1]Sheet1!H46:J46)</f>
        <v>100</v>
      </c>
      <c r="F51" s="11">
        <f t="shared" si="1"/>
        <v>88.495575221238894</v>
      </c>
      <c r="H51" s="11">
        <f>CALCULATION!I46/102*100</f>
        <v>93.137254901960787</v>
      </c>
      <c r="J51" s="11">
        <f>CALCULATION!AA46/9*100</f>
        <v>100</v>
      </c>
      <c r="L51" s="11">
        <f>CALCULATION!M46/39*100</f>
        <v>89.743589743589752</v>
      </c>
      <c r="N51" s="7">
        <f>CALCULATION!AD46/8*100</f>
        <v>100</v>
      </c>
      <c r="P51" s="7">
        <f>CALCULATION!Q46/10*100</f>
        <v>90</v>
      </c>
    </row>
    <row r="52" spans="1:16">
      <c r="A52" s="8">
        <v>47</v>
      </c>
      <c r="B52" s="1" t="s">
        <v>66</v>
      </c>
      <c r="C52" s="7">
        <f>SUM([1]Sheet1!D47:F47)</f>
        <v>68</v>
      </c>
      <c r="D52" s="11">
        <f t="shared" si="0"/>
        <v>97.142857142857096</v>
      </c>
      <c r="E52" s="7">
        <f>SUM([1]Sheet1!H47:J47)</f>
        <v>108</v>
      </c>
      <c r="F52" s="11">
        <f t="shared" si="1"/>
        <v>95.575221238938099</v>
      </c>
      <c r="H52" s="11">
        <f>CALCULATION!I47/102*100</f>
        <v>98.039215686274503</v>
      </c>
      <c r="J52" s="11">
        <f>CALCULATION!AA47/9*100</f>
        <v>100</v>
      </c>
      <c r="L52" s="11">
        <f>CALCULATION!M47/39*100</f>
        <v>100</v>
      </c>
      <c r="N52" s="7">
        <f>CALCULATION!AD47/8*100</f>
        <v>100</v>
      </c>
      <c r="P52" s="7">
        <f>CALCULATION!Q47/10*100</f>
        <v>100</v>
      </c>
    </row>
    <row r="53" spans="1:16">
      <c r="A53" s="8">
        <v>48</v>
      </c>
      <c r="B53" s="1" t="s">
        <v>67</v>
      </c>
      <c r="C53" s="7">
        <f>SUM([1]Sheet1!D48:F48)</f>
        <v>64</v>
      </c>
      <c r="D53" s="11">
        <f t="shared" si="0"/>
        <v>91.428571428571402</v>
      </c>
      <c r="E53" s="7">
        <f>SUM([1]Sheet1!H48:J48)</f>
        <v>105</v>
      </c>
      <c r="F53" s="11">
        <f t="shared" si="1"/>
        <v>92.920353982300895</v>
      </c>
      <c r="H53" s="11">
        <f>CALCULATION!I48/102*100</f>
        <v>93.137254901960787</v>
      </c>
      <c r="J53" s="11">
        <f>CALCULATION!AA48/9*100</f>
        <v>88.888888888888886</v>
      </c>
      <c r="L53" s="11">
        <f>CALCULATION!M48/39*100</f>
        <v>100</v>
      </c>
      <c r="N53" s="7">
        <f>CALCULATION!AD48/8*100</f>
        <v>100</v>
      </c>
      <c r="P53" s="7">
        <f>CALCULATION!Q48/10*100</f>
        <v>90</v>
      </c>
    </row>
    <row r="54" spans="1:16">
      <c r="A54" s="8">
        <v>49</v>
      </c>
      <c r="B54" s="1" t="s">
        <v>68</v>
      </c>
      <c r="C54" s="7">
        <f>SUM([1]Sheet1!D49:F49)</f>
        <v>69</v>
      </c>
      <c r="D54" s="11">
        <f t="shared" si="0"/>
        <v>98.571428571428598</v>
      </c>
      <c r="E54" s="7">
        <f>SUM([1]Sheet1!H49:J49)</f>
        <v>108</v>
      </c>
      <c r="F54" s="11">
        <f t="shared" si="1"/>
        <v>95.575221238938099</v>
      </c>
      <c r="H54" s="11">
        <f>CALCULATION!I49/102*100</f>
        <v>96.078431372549019</v>
      </c>
      <c r="J54" s="11">
        <f>CALCULATION!AA49/9*100</f>
        <v>100</v>
      </c>
      <c r="L54" s="11">
        <f>CALCULATION!M49/39*100</f>
        <v>97.435897435897431</v>
      </c>
      <c r="N54" s="7">
        <f>CALCULATION!AD49/8*100</f>
        <v>87.5</v>
      </c>
      <c r="P54" s="7">
        <f>CALCULATION!Q49/10*100</f>
        <v>80</v>
      </c>
    </row>
    <row r="55" spans="1:16">
      <c r="A55" s="8">
        <v>50</v>
      </c>
      <c r="B55" s="1" t="s">
        <v>69</v>
      </c>
      <c r="C55" s="7">
        <f>SUM([1]Sheet1!D50:F50)</f>
        <v>63</v>
      </c>
      <c r="D55" s="11">
        <f t="shared" si="0"/>
        <v>90</v>
      </c>
      <c r="E55" s="7">
        <f>SUM([1]Sheet1!H50:J50)</f>
        <v>107</v>
      </c>
      <c r="F55" s="11">
        <f t="shared" si="1"/>
        <v>94.690265486725707</v>
      </c>
      <c r="H55" s="11">
        <f>CALCULATION!I50/102*100</f>
        <v>91.17647058823529</v>
      </c>
      <c r="J55" s="11">
        <f>CALCULATION!AA50/9*100</f>
        <v>100</v>
      </c>
      <c r="L55" s="11">
        <f>CALCULATION!M50/39*100</f>
        <v>97.435897435897431</v>
      </c>
      <c r="N55" s="7">
        <f>CALCULATION!AD50/8*100</f>
        <v>87.5</v>
      </c>
      <c r="P55" s="7">
        <f>CALCULATION!Q50/10*100</f>
        <v>90</v>
      </c>
    </row>
    <row r="56" spans="1:16">
      <c r="A56" s="8">
        <v>51</v>
      </c>
      <c r="B56" s="1" t="s">
        <v>70</v>
      </c>
      <c r="C56" s="7">
        <f>SUM([1]Sheet1!D51:F51)</f>
        <v>65</v>
      </c>
      <c r="D56" s="11">
        <f t="shared" si="0"/>
        <v>92.857142857142904</v>
      </c>
      <c r="E56" s="7">
        <f>SUM([1]Sheet1!H51:J51)</f>
        <v>101</v>
      </c>
      <c r="F56" s="11">
        <f t="shared" si="1"/>
        <v>89.3805309734513</v>
      </c>
      <c r="H56" s="11">
        <f>CALCULATION!I51/102*100</f>
        <v>93.137254901960787</v>
      </c>
      <c r="J56" s="11">
        <f>CALCULATION!AA51/9*100</f>
        <v>77.777777777777786</v>
      </c>
      <c r="L56" s="11">
        <f>CALCULATION!M51/39*100</f>
        <v>89.743589743589752</v>
      </c>
      <c r="N56" s="7">
        <f>CALCULATION!AD51/8*100</f>
        <v>100</v>
      </c>
      <c r="P56" s="7">
        <f>CALCULATION!Q51/10*100</f>
        <v>90</v>
      </c>
    </row>
    <row r="57" spans="1:16">
      <c r="A57" s="8">
        <v>52</v>
      </c>
      <c r="B57" s="1" t="s">
        <v>71</v>
      </c>
      <c r="C57" s="7">
        <f>SUM([1]Sheet1!D52:F52)</f>
        <v>66</v>
      </c>
      <c r="D57" s="11">
        <f t="shared" si="0"/>
        <v>94.285714285714306</v>
      </c>
      <c r="E57" s="7">
        <f>SUM([1]Sheet1!H52:J52)</f>
        <v>109</v>
      </c>
      <c r="F57" s="11">
        <f t="shared" si="1"/>
        <v>96.460176991150405</v>
      </c>
      <c r="H57" s="11">
        <f>CALCULATION!I52/102*100</f>
        <v>98.039215686274503</v>
      </c>
      <c r="J57" s="11">
        <f>CALCULATION!AA52/9*100</f>
        <v>100</v>
      </c>
      <c r="L57" s="11">
        <f>CALCULATION!M52/39*100</f>
        <v>100</v>
      </c>
      <c r="N57" s="7">
        <f>CALCULATION!AD52/8*100</f>
        <v>100</v>
      </c>
      <c r="P57" s="7">
        <f>CALCULATION!Q52/10*100</f>
        <v>100</v>
      </c>
    </row>
    <row r="58" spans="1:16">
      <c r="A58" s="8">
        <v>53</v>
      </c>
      <c r="B58" s="1" t="s">
        <v>72</v>
      </c>
      <c r="C58" s="7">
        <f>SUM([1]Sheet1!D53:F53)</f>
        <v>68</v>
      </c>
      <c r="D58" s="11">
        <f t="shared" si="0"/>
        <v>97.142857142857096</v>
      </c>
      <c r="E58" s="7">
        <f>SUM([1]Sheet1!H53:J53)</f>
        <v>110</v>
      </c>
      <c r="F58" s="11">
        <f t="shared" si="1"/>
        <v>97.345132743362797</v>
      </c>
      <c r="H58" s="11">
        <f>CALCULATION!I53/102*100</f>
        <v>96.078431372549019</v>
      </c>
      <c r="J58" s="11">
        <f>CALCULATION!AA53/9*100</f>
        <v>88.888888888888886</v>
      </c>
      <c r="L58" s="11">
        <f>CALCULATION!M53/39*100</f>
        <v>97.435897435897431</v>
      </c>
      <c r="N58" s="7">
        <f>CALCULATION!AD53/8*100</f>
        <v>100</v>
      </c>
      <c r="P58" s="7">
        <f>CALCULATION!Q53/10*100</f>
        <v>100</v>
      </c>
    </row>
    <row r="59" spans="1:16" ht="22.5">
      <c r="A59" s="8">
        <v>54</v>
      </c>
      <c r="B59" s="28" t="s">
        <v>73</v>
      </c>
      <c r="C59" s="7">
        <f>SUM([1]Sheet1!D54:F54)</f>
        <v>68</v>
      </c>
      <c r="D59" s="11">
        <f t="shared" si="0"/>
        <v>97.142857142857096</v>
      </c>
      <c r="E59" s="7">
        <f>SUM([1]Sheet1!H54:J54)</f>
        <v>108</v>
      </c>
      <c r="F59" s="11">
        <f t="shared" si="1"/>
        <v>95.575221238938099</v>
      </c>
      <c r="H59" s="11">
        <f>CALCULATION!I54/102*100</f>
        <v>93.137254901960787</v>
      </c>
      <c r="J59" s="11">
        <f>CALCULATION!AA54/9*100</f>
        <v>100</v>
      </c>
      <c r="L59" s="11">
        <f>CALCULATION!M54/39*100</f>
        <v>100</v>
      </c>
      <c r="N59" s="7">
        <f>CALCULATION!AD54/8*100</f>
        <v>100</v>
      </c>
      <c r="P59" s="7">
        <f>CALCULATION!Q54/10*100</f>
        <v>100</v>
      </c>
    </row>
    <row r="60" spans="1:16">
      <c r="A60" s="8">
        <v>55</v>
      </c>
      <c r="B60" s="1" t="s">
        <v>74</v>
      </c>
      <c r="C60" s="7">
        <f>SUM([1]Sheet1!D55:F55)</f>
        <v>62</v>
      </c>
      <c r="D60" s="11">
        <f t="shared" si="0"/>
        <v>88.571428571428598</v>
      </c>
      <c r="E60" s="7">
        <f>SUM([1]Sheet1!H55:J55)</f>
        <v>98</v>
      </c>
      <c r="F60" s="11">
        <f t="shared" si="1"/>
        <v>86.725663716814196</v>
      </c>
      <c r="H60" s="11">
        <f>CALCULATION!I55/102*100</f>
        <v>86.274509803921575</v>
      </c>
      <c r="J60" s="11">
        <f>CALCULATION!AA55/9*100</f>
        <v>88.888888888888886</v>
      </c>
      <c r="L60" s="11">
        <f>CALCULATION!M55/39*100</f>
        <v>97.435897435897431</v>
      </c>
      <c r="N60" s="7">
        <f>CALCULATION!AD55/8*100</f>
        <v>100</v>
      </c>
      <c r="P60" s="7">
        <f>CALCULATION!Q55/10*100</f>
        <v>90</v>
      </c>
    </row>
    <row r="61" spans="1:16">
      <c r="A61" s="8">
        <v>56</v>
      </c>
      <c r="B61" s="1" t="s">
        <v>75</v>
      </c>
      <c r="C61" s="7">
        <f>SUM([1]Sheet1!D56:F56)</f>
        <v>66</v>
      </c>
      <c r="D61" s="11">
        <f t="shared" si="0"/>
        <v>94.285714285714306</v>
      </c>
      <c r="E61" s="7">
        <f>SUM([1]Sheet1!H56:J56)</f>
        <v>104</v>
      </c>
      <c r="F61" s="11">
        <f t="shared" si="1"/>
        <v>92.035398230088504</v>
      </c>
      <c r="H61" s="11">
        <f>CALCULATION!I56/102*100</f>
        <v>93.137254901960787</v>
      </c>
      <c r="J61" s="11">
        <f>CALCULATION!AA56/9*100</f>
        <v>88.888888888888886</v>
      </c>
      <c r="L61" s="11">
        <f>CALCULATION!M56/39*100</f>
        <v>89.743589743589752</v>
      </c>
      <c r="N61" s="7">
        <f>CALCULATION!AD56/8*100</f>
        <v>87.5</v>
      </c>
      <c r="P61" s="7">
        <f>CALCULATION!Q56/10*100</f>
        <v>100</v>
      </c>
    </row>
    <row r="62" spans="1:16">
      <c r="A62" s="8">
        <v>57</v>
      </c>
      <c r="B62" s="1" t="s">
        <v>76</v>
      </c>
      <c r="C62" s="7">
        <f>SUM([1]Sheet1!D57:F57)</f>
        <v>69</v>
      </c>
      <c r="D62" s="11">
        <f t="shared" si="0"/>
        <v>98.571428571428598</v>
      </c>
      <c r="E62" s="7">
        <f>SUM([1]Sheet1!H57:J57)</f>
        <v>110</v>
      </c>
      <c r="F62" s="11">
        <f t="shared" si="1"/>
        <v>97.345132743362797</v>
      </c>
      <c r="H62" s="11">
        <f>CALCULATION!I57/102*100</f>
        <v>95.098039215686271</v>
      </c>
      <c r="J62" s="11">
        <f>CALCULATION!AA57/9*100</f>
        <v>88.888888888888886</v>
      </c>
      <c r="L62" s="11">
        <f>CALCULATION!M57/39*100</f>
        <v>100</v>
      </c>
      <c r="N62" s="7">
        <f>CALCULATION!AD57/8*100</f>
        <v>100</v>
      </c>
      <c r="P62" s="7">
        <f>CALCULATION!Q57/10*100</f>
        <v>100</v>
      </c>
    </row>
    <row r="63" spans="1:16">
      <c r="A63" s="8">
        <v>58</v>
      </c>
      <c r="B63" s="1" t="s">
        <v>77</v>
      </c>
      <c r="C63" s="7">
        <f>SUM([1]Sheet1!D58:F58)</f>
        <v>65</v>
      </c>
      <c r="D63" s="11">
        <f t="shared" si="0"/>
        <v>92.857142857142904</v>
      </c>
      <c r="E63" s="7">
        <f>SUM([1]Sheet1!H58:J58)</f>
        <v>109</v>
      </c>
      <c r="F63" s="11">
        <f t="shared" si="1"/>
        <v>96.460176991150405</v>
      </c>
      <c r="H63" s="11">
        <f>CALCULATION!I58/102*100</f>
        <v>93.137254901960787</v>
      </c>
      <c r="J63" s="11">
        <f>CALCULATION!AA58/9*100</f>
        <v>88.888888888888886</v>
      </c>
      <c r="L63" s="11">
        <f>CALCULATION!M58/39*100</f>
        <v>97.435897435897431</v>
      </c>
      <c r="N63" s="7">
        <f>CALCULATION!AD58/8*100</f>
        <v>100</v>
      </c>
      <c r="P63" s="7">
        <f>CALCULATION!Q58/10*100</f>
        <v>90</v>
      </c>
    </row>
    <row r="64" spans="1:16">
      <c r="A64" s="8">
        <v>59</v>
      </c>
      <c r="B64" s="1" t="s">
        <v>78</v>
      </c>
      <c r="C64" s="7">
        <f>SUM([1]Sheet1!D59:F59)</f>
        <v>44</v>
      </c>
      <c r="D64" s="11">
        <f t="shared" si="0"/>
        <v>62.857142857142897</v>
      </c>
      <c r="E64" s="7">
        <f>SUM([1]Sheet1!H59:J59)</f>
        <v>73</v>
      </c>
      <c r="F64" s="11">
        <f t="shared" si="1"/>
        <v>64.601769911504405</v>
      </c>
      <c r="H64" s="11">
        <f>CALCULATION!I59/102*100</f>
        <v>67.64705882352942</v>
      </c>
      <c r="J64" s="11">
        <f>CALCULATION!AA59/9*100</f>
        <v>55.555555555555557</v>
      </c>
      <c r="L64" s="11">
        <f>CALCULATION!M59/39*100</f>
        <v>82.051282051282044</v>
      </c>
      <c r="N64" s="7">
        <f>CALCULATION!AD59/8*100</f>
        <v>87.5</v>
      </c>
      <c r="P64" s="7">
        <f>CALCULATION!Q59/10*100</f>
        <v>40</v>
      </c>
    </row>
  </sheetData>
  <mergeCells count="16">
    <mergeCell ref="M4:N4"/>
    <mergeCell ref="O4:P4"/>
    <mergeCell ref="A3:A5"/>
    <mergeCell ref="B3:B5"/>
    <mergeCell ref="C4:D4"/>
    <mergeCell ref="E4:F4"/>
    <mergeCell ref="G4:H4"/>
    <mergeCell ref="I4:J4"/>
    <mergeCell ref="K4:L4"/>
    <mergeCell ref="A1:P1"/>
    <mergeCell ref="A2:P2"/>
    <mergeCell ref="C3:D3"/>
    <mergeCell ref="E3:F3"/>
    <mergeCell ref="G3:J3"/>
    <mergeCell ref="K3:N3"/>
    <mergeCell ref="O3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4"/>
  <sheetViews>
    <sheetView topLeftCell="A10" workbookViewId="0">
      <selection activeCell="F27" sqref="F27"/>
    </sheetView>
  </sheetViews>
  <sheetFormatPr defaultColWidth="9" defaultRowHeight="15"/>
  <cols>
    <col min="1" max="1" width="3.85546875" customWidth="1"/>
    <col min="2" max="2" width="26.42578125" customWidth="1"/>
    <col min="3" max="4" width="17.42578125" style="10" customWidth="1"/>
    <col min="5" max="6" width="16.85546875" style="10" customWidth="1"/>
    <col min="7" max="7" width="16.28515625" style="10" customWidth="1"/>
    <col min="8" max="8" width="12.28515625" style="10" customWidth="1"/>
    <col min="9" max="9" width="16.28515625" style="10" customWidth="1"/>
    <col min="10" max="10" width="13.7109375" style="10" customWidth="1"/>
    <col min="11" max="11" width="16.28515625" style="10" customWidth="1"/>
  </cols>
  <sheetData>
    <row r="1" spans="1:11" ht="26.25" customHeight="1">
      <c r="A1" s="73" t="s">
        <v>79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ht="21" customHeight="1">
      <c r="A2" s="74" t="s">
        <v>80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24" customHeight="1">
      <c r="A3" s="70" t="s">
        <v>2</v>
      </c>
      <c r="B3" s="77" t="s">
        <v>3</v>
      </c>
      <c r="C3" s="75" t="s">
        <v>4</v>
      </c>
      <c r="D3" s="75"/>
      <c r="E3" s="75" t="s">
        <v>5</v>
      </c>
      <c r="F3" s="75"/>
      <c r="G3" s="75" t="s">
        <v>6</v>
      </c>
      <c r="H3" s="75"/>
      <c r="I3" s="76" t="s">
        <v>7</v>
      </c>
      <c r="J3" s="76"/>
      <c r="K3" s="19" t="s">
        <v>8</v>
      </c>
    </row>
    <row r="4" spans="1:11" ht="75.75" customHeight="1">
      <c r="A4" s="70"/>
      <c r="B4" s="77"/>
      <c r="C4" s="20" t="s">
        <v>81</v>
      </c>
      <c r="D4" s="20" t="s">
        <v>82</v>
      </c>
      <c r="E4" s="20" t="s">
        <v>83</v>
      </c>
      <c r="F4" s="20" t="s">
        <v>84</v>
      </c>
      <c r="G4" s="20" t="s">
        <v>85</v>
      </c>
      <c r="H4" s="20" t="s">
        <v>86</v>
      </c>
      <c r="I4" s="20" t="s">
        <v>87</v>
      </c>
      <c r="J4" s="4" t="s">
        <v>88</v>
      </c>
      <c r="K4" s="20" t="s">
        <v>89</v>
      </c>
    </row>
    <row r="5" spans="1:11" ht="30.75" customHeight="1">
      <c r="A5" s="14"/>
      <c r="B5" s="15"/>
      <c r="C5" s="19" t="s">
        <v>17</v>
      </c>
      <c r="D5" s="19" t="s">
        <v>17</v>
      </c>
      <c r="E5" s="21" t="s">
        <v>19</v>
      </c>
      <c r="F5" s="19" t="s">
        <v>17</v>
      </c>
      <c r="G5" s="21" t="s">
        <v>17</v>
      </c>
      <c r="H5" s="21" t="s">
        <v>17</v>
      </c>
      <c r="I5" s="21" t="s">
        <v>17</v>
      </c>
      <c r="J5" s="21" t="s">
        <v>17</v>
      </c>
      <c r="K5" s="21" t="s">
        <v>17</v>
      </c>
    </row>
    <row r="6" spans="1:11" ht="18.75" customHeight="1">
      <c r="A6" s="8">
        <v>1</v>
      </c>
      <c r="B6" s="17" t="s">
        <v>20</v>
      </c>
      <c r="C6" s="9">
        <v>5</v>
      </c>
      <c r="D6" s="10">
        <v>4</v>
      </c>
      <c r="E6" s="10">
        <v>15</v>
      </c>
      <c r="F6" s="10">
        <v>8</v>
      </c>
      <c r="G6" s="10">
        <v>13</v>
      </c>
      <c r="H6" s="10">
        <v>4</v>
      </c>
      <c r="I6" s="10">
        <v>8</v>
      </c>
      <c r="J6" s="9">
        <v>1</v>
      </c>
      <c r="K6" s="10">
        <v>1</v>
      </c>
    </row>
    <row r="7" spans="1:11" ht="18.75" customHeight="1">
      <c r="A7" s="8">
        <v>2</v>
      </c>
      <c r="B7" s="17" t="s">
        <v>21</v>
      </c>
      <c r="C7" s="9">
        <v>9</v>
      </c>
      <c r="D7" s="10">
        <v>5</v>
      </c>
      <c r="E7" s="10">
        <v>20</v>
      </c>
      <c r="F7" s="10">
        <v>8</v>
      </c>
      <c r="G7" s="10">
        <v>16</v>
      </c>
      <c r="H7" s="10">
        <v>5</v>
      </c>
      <c r="I7" s="10">
        <v>8</v>
      </c>
      <c r="J7" s="9">
        <v>1</v>
      </c>
      <c r="K7" s="10">
        <v>1</v>
      </c>
    </row>
    <row r="8" spans="1:11" ht="18.75" customHeight="1">
      <c r="A8" s="8">
        <v>3</v>
      </c>
      <c r="B8" s="17" t="s">
        <v>22</v>
      </c>
      <c r="C8" s="9">
        <v>9</v>
      </c>
      <c r="D8" s="10">
        <v>5</v>
      </c>
      <c r="E8" s="10">
        <v>20</v>
      </c>
      <c r="F8" s="10">
        <v>8</v>
      </c>
      <c r="G8" s="10">
        <v>14</v>
      </c>
      <c r="H8" s="10">
        <v>5</v>
      </c>
      <c r="I8" s="10">
        <v>8</v>
      </c>
      <c r="J8" s="9">
        <v>1</v>
      </c>
      <c r="K8" s="10">
        <v>1</v>
      </c>
    </row>
    <row r="9" spans="1:11" ht="18.75" customHeight="1">
      <c r="A9" s="8">
        <v>4</v>
      </c>
      <c r="B9" s="17" t="s">
        <v>23</v>
      </c>
      <c r="C9" s="9">
        <v>9</v>
      </c>
      <c r="D9" s="10">
        <v>5</v>
      </c>
      <c r="E9" s="10">
        <v>18</v>
      </c>
      <c r="F9" s="10">
        <v>6</v>
      </c>
      <c r="G9" s="10">
        <v>15</v>
      </c>
      <c r="H9" s="10">
        <v>5</v>
      </c>
      <c r="I9" s="10">
        <v>6</v>
      </c>
      <c r="J9" s="9">
        <v>1</v>
      </c>
      <c r="K9" s="10">
        <v>1</v>
      </c>
    </row>
    <row r="10" spans="1:11" ht="18.75" customHeight="1">
      <c r="A10" s="8">
        <v>5</v>
      </c>
      <c r="B10" s="17" t="s">
        <v>24</v>
      </c>
      <c r="C10" s="9">
        <v>9</v>
      </c>
      <c r="D10" s="10">
        <v>5</v>
      </c>
      <c r="E10" s="10">
        <v>18</v>
      </c>
      <c r="F10" s="10">
        <v>4</v>
      </c>
      <c r="G10" s="10">
        <v>14</v>
      </c>
      <c r="H10" s="10">
        <v>5</v>
      </c>
      <c r="I10" s="10">
        <v>6</v>
      </c>
      <c r="J10" s="9">
        <v>1</v>
      </c>
      <c r="K10" s="10">
        <v>1</v>
      </c>
    </row>
    <row r="11" spans="1:11" ht="18.75" customHeight="1">
      <c r="A11" s="8">
        <v>6</v>
      </c>
      <c r="B11" s="17" t="s">
        <v>25</v>
      </c>
      <c r="C11" s="9">
        <v>8</v>
      </c>
      <c r="D11" s="10">
        <v>4</v>
      </c>
      <c r="E11" s="10">
        <v>18</v>
      </c>
      <c r="F11" s="10">
        <v>8</v>
      </c>
      <c r="G11" s="10">
        <v>14</v>
      </c>
      <c r="H11" s="10">
        <v>5</v>
      </c>
      <c r="I11" s="10">
        <v>7</v>
      </c>
      <c r="J11" s="9">
        <v>1</v>
      </c>
      <c r="K11" s="10">
        <v>1</v>
      </c>
    </row>
    <row r="12" spans="1:11" ht="18.75" customHeight="1">
      <c r="A12" s="8">
        <v>7</v>
      </c>
      <c r="B12" s="17" t="s">
        <v>26</v>
      </c>
      <c r="C12" s="9">
        <v>9</v>
      </c>
      <c r="D12" s="10">
        <v>5</v>
      </c>
      <c r="E12" s="10">
        <v>20</v>
      </c>
      <c r="F12" s="10">
        <v>8</v>
      </c>
      <c r="G12" s="10">
        <v>14</v>
      </c>
      <c r="H12" s="10">
        <v>5</v>
      </c>
      <c r="I12" s="10">
        <v>7</v>
      </c>
      <c r="J12" s="9">
        <v>1</v>
      </c>
      <c r="K12" s="10">
        <v>1</v>
      </c>
    </row>
    <row r="13" spans="1:11" ht="18.75" customHeight="1">
      <c r="A13" s="8">
        <v>8</v>
      </c>
      <c r="B13" s="17" t="s">
        <v>27</v>
      </c>
      <c r="C13" s="9">
        <v>9</v>
      </c>
      <c r="D13" s="10">
        <v>5</v>
      </c>
      <c r="E13" s="10">
        <v>20</v>
      </c>
      <c r="F13" s="10">
        <v>8</v>
      </c>
      <c r="G13" s="10">
        <v>16</v>
      </c>
      <c r="H13" s="10">
        <v>5</v>
      </c>
      <c r="I13" s="10">
        <v>8</v>
      </c>
      <c r="J13" s="9">
        <v>1</v>
      </c>
      <c r="K13" s="10">
        <v>1</v>
      </c>
    </row>
    <row r="14" spans="1:11" ht="18.75" customHeight="1">
      <c r="A14" s="8">
        <v>9</v>
      </c>
      <c r="B14" s="17" t="s">
        <v>28</v>
      </c>
      <c r="C14" s="9">
        <v>8</v>
      </c>
      <c r="D14" s="10">
        <v>5</v>
      </c>
      <c r="E14" s="10">
        <v>18</v>
      </c>
      <c r="F14" s="10">
        <v>6</v>
      </c>
      <c r="G14" s="10">
        <v>12</v>
      </c>
      <c r="H14" s="10">
        <v>4</v>
      </c>
      <c r="I14" s="10">
        <v>6</v>
      </c>
      <c r="J14" s="9">
        <v>1</v>
      </c>
      <c r="K14" s="10">
        <v>1</v>
      </c>
    </row>
    <row r="15" spans="1:11" ht="18.75" customHeight="1">
      <c r="A15" s="8">
        <v>10</v>
      </c>
      <c r="B15" s="17" t="s">
        <v>29</v>
      </c>
      <c r="C15" s="9">
        <v>9</v>
      </c>
      <c r="D15" s="10">
        <v>3</v>
      </c>
      <c r="E15" s="10">
        <v>17</v>
      </c>
      <c r="F15" s="10">
        <v>6</v>
      </c>
      <c r="G15" s="10">
        <v>13</v>
      </c>
      <c r="H15" s="10">
        <v>5</v>
      </c>
      <c r="I15" s="10">
        <v>4</v>
      </c>
      <c r="J15" s="9">
        <v>1</v>
      </c>
      <c r="K15" s="10">
        <v>1</v>
      </c>
    </row>
    <row r="16" spans="1:11" ht="18.75" customHeight="1">
      <c r="A16" s="8">
        <v>11</v>
      </c>
      <c r="B16" s="17" t="s">
        <v>30</v>
      </c>
      <c r="C16" s="9">
        <v>9</v>
      </c>
      <c r="D16" s="10">
        <v>5</v>
      </c>
      <c r="E16" s="10">
        <v>20</v>
      </c>
      <c r="F16" s="10">
        <v>8</v>
      </c>
      <c r="G16" s="10">
        <v>16</v>
      </c>
      <c r="H16" s="10">
        <v>5</v>
      </c>
      <c r="I16" s="10">
        <v>8</v>
      </c>
      <c r="J16" s="9">
        <v>1</v>
      </c>
      <c r="K16" s="10">
        <v>1</v>
      </c>
    </row>
    <row r="17" spans="1:11" ht="18.75" customHeight="1">
      <c r="A17" s="8">
        <v>12</v>
      </c>
      <c r="B17" s="17" t="s">
        <v>31</v>
      </c>
      <c r="C17" s="9">
        <v>8</v>
      </c>
      <c r="D17" s="10">
        <v>3</v>
      </c>
      <c r="E17" s="10">
        <v>16</v>
      </c>
      <c r="F17" s="10">
        <v>8</v>
      </c>
      <c r="G17" s="10">
        <v>15</v>
      </c>
      <c r="H17" s="10">
        <v>5</v>
      </c>
      <c r="I17" s="10">
        <v>7</v>
      </c>
      <c r="J17" s="9">
        <v>1</v>
      </c>
      <c r="K17" s="10">
        <v>1</v>
      </c>
    </row>
    <row r="18" spans="1:11" ht="18.75" customHeight="1">
      <c r="A18" s="8">
        <v>13</v>
      </c>
      <c r="B18" s="17" t="s">
        <v>32</v>
      </c>
      <c r="C18" s="9">
        <v>9</v>
      </c>
      <c r="D18" s="10">
        <v>5</v>
      </c>
      <c r="E18" s="10">
        <v>19</v>
      </c>
      <c r="F18" s="10">
        <v>8</v>
      </c>
      <c r="G18" s="10">
        <v>16</v>
      </c>
      <c r="H18" s="10">
        <v>5</v>
      </c>
      <c r="I18" s="10">
        <v>8</v>
      </c>
      <c r="J18" s="9">
        <v>1</v>
      </c>
      <c r="K18" s="10">
        <v>1</v>
      </c>
    </row>
    <row r="19" spans="1:11" ht="18.75" customHeight="1">
      <c r="A19" s="8">
        <v>14</v>
      </c>
      <c r="B19" s="17" t="s">
        <v>33</v>
      </c>
      <c r="C19" s="9">
        <v>8</v>
      </c>
      <c r="D19" s="10">
        <v>5</v>
      </c>
      <c r="E19" s="10">
        <v>16</v>
      </c>
      <c r="F19" s="10">
        <v>8</v>
      </c>
      <c r="G19" s="10">
        <v>16</v>
      </c>
      <c r="H19" s="10">
        <v>5</v>
      </c>
      <c r="I19" s="10">
        <v>8</v>
      </c>
      <c r="J19" s="9">
        <v>1</v>
      </c>
      <c r="K19" s="10">
        <v>1</v>
      </c>
    </row>
    <row r="20" spans="1:11" ht="18.75" customHeight="1">
      <c r="A20" s="8">
        <v>15</v>
      </c>
      <c r="B20" s="17" t="s">
        <v>34</v>
      </c>
      <c r="C20" s="9">
        <v>7</v>
      </c>
      <c r="D20" s="10">
        <v>2</v>
      </c>
      <c r="E20" s="10">
        <v>16</v>
      </c>
      <c r="F20" s="10">
        <v>8</v>
      </c>
      <c r="G20" s="10">
        <v>12</v>
      </c>
      <c r="H20" s="10">
        <v>5</v>
      </c>
      <c r="I20" s="10">
        <v>7</v>
      </c>
      <c r="J20" s="9">
        <v>1</v>
      </c>
      <c r="K20" s="10">
        <v>1</v>
      </c>
    </row>
    <row r="21" spans="1:11" ht="18.75" customHeight="1">
      <c r="A21" s="8">
        <v>16</v>
      </c>
      <c r="B21" s="17" t="s">
        <v>35</v>
      </c>
      <c r="C21" s="9">
        <v>9</v>
      </c>
      <c r="D21" s="10">
        <v>3</v>
      </c>
      <c r="E21" s="10">
        <v>19</v>
      </c>
      <c r="F21" s="10">
        <v>2</v>
      </c>
      <c r="G21" s="10">
        <v>16</v>
      </c>
      <c r="H21" s="10">
        <v>5</v>
      </c>
      <c r="I21" s="10">
        <v>8</v>
      </c>
      <c r="J21" s="9">
        <v>6</v>
      </c>
      <c r="K21" s="10">
        <v>1</v>
      </c>
    </row>
    <row r="22" spans="1:11" ht="18.75" customHeight="1">
      <c r="A22" s="8">
        <v>17</v>
      </c>
      <c r="B22" s="17" t="s">
        <v>36</v>
      </c>
      <c r="C22" s="9">
        <v>9</v>
      </c>
      <c r="D22" s="10">
        <v>2</v>
      </c>
      <c r="E22" s="10">
        <v>19</v>
      </c>
      <c r="F22" s="10">
        <v>2</v>
      </c>
      <c r="G22" s="10">
        <v>16</v>
      </c>
      <c r="H22" s="10">
        <v>5</v>
      </c>
      <c r="I22" s="10">
        <v>8</v>
      </c>
      <c r="J22" s="9">
        <v>6</v>
      </c>
      <c r="K22" s="10">
        <v>1</v>
      </c>
    </row>
    <row r="23" spans="1:11" ht="18.75" customHeight="1">
      <c r="A23" s="8">
        <v>18</v>
      </c>
      <c r="B23" s="17" t="s">
        <v>37</v>
      </c>
      <c r="C23" s="9">
        <v>9</v>
      </c>
      <c r="D23" s="10">
        <v>3</v>
      </c>
      <c r="E23" s="10">
        <v>19</v>
      </c>
      <c r="F23" s="10">
        <v>2</v>
      </c>
      <c r="G23" s="10">
        <v>16</v>
      </c>
      <c r="H23" s="10">
        <v>5</v>
      </c>
      <c r="I23" s="10">
        <v>8</v>
      </c>
      <c r="J23" s="9">
        <v>6</v>
      </c>
      <c r="K23" s="10">
        <v>1</v>
      </c>
    </row>
    <row r="24" spans="1:11" ht="18.75" customHeight="1">
      <c r="A24" s="8">
        <v>19</v>
      </c>
      <c r="B24" s="17" t="s">
        <v>38</v>
      </c>
      <c r="C24" s="9">
        <v>9</v>
      </c>
      <c r="D24" s="10">
        <v>3</v>
      </c>
      <c r="E24" s="10">
        <v>19</v>
      </c>
      <c r="F24" s="10">
        <v>2</v>
      </c>
      <c r="G24" s="10">
        <v>16</v>
      </c>
      <c r="H24" s="10">
        <v>5</v>
      </c>
      <c r="I24" s="10">
        <v>7</v>
      </c>
      <c r="J24" s="9">
        <v>6</v>
      </c>
      <c r="K24" s="10">
        <v>1</v>
      </c>
    </row>
    <row r="25" spans="1:11" ht="18.75" customHeight="1">
      <c r="A25" s="8">
        <v>20</v>
      </c>
      <c r="B25" s="17" t="s">
        <v>39</v>
      </c>
      <c r="C25" s="9">
        <v>9</v>
      </c>
      <c r="D25" s="10">
        <v>2</v>
      </c>
      <c r="E25" s="10">
        <v>17</v>
      </c>
      <c r="F25" s="10">
        <v>2</v>
      </c>
      <c r="G25" s="10">
        <v>15</v>
      </c>
      <c r="H25" s="10">
        <v>5</v>
      </c>
      <c r="I25" s="10">
        <v>6</v>
      </c>
      <c r="J25" s="9">
        <v>5</v>
      </c>
      <c r="K25" s="10">
        <v>1</v>
      </c>
    </row>
    <row r="26" spans="1:11" ht="18.75" customHeight="1">
      <c r="A26" s="8">
        <v>21</v>
      </c>
      <c r="B26" s="17" t="s">
        <v>40</v>
      </c>
      <c r="C26" s="9">
        <v>9</v>
      </c>
      <c r="D26" s="10">
        <v>3</v>
      </c>
      <c r="E26" s="10">
        <v>19</v>
      </c>
      <c r="F26" s="10">
        <v>2</v>
      </c>
      <c r="G26" s="10">
        <v>16</v>
      </c>
      <c r="H26" s="10">
        <v>5</v>
      </c>
      <c r="I26" s="10">
        <v>8</v>
      </c>
      <c r="J26" s="9">
        <v>6</v>
      </c>
      <c r="K26" s="10">
        <v>1</v>
      </c>
    </row>
    <row r="27" spans="1:11" ht="18.75" customHeight="1">
      <c r="A27" s="8">
        <v>22</v>
      </c>
      <c r="B27" s="17" t="s">
        <v>41</v>
      </c>
      <c r="C27" s="9">
        <v>8</v>
      </c>
      <c r="D27" s="10">
        <v>3</v>
      </c>
      <c r="E27" s="10">
        <v>17</v>
      </c>
      <c r="F27" s="10">
        <v>0</v>
      </c>
      <c r="G27" s="10">
        <v>15</v>
      </c>
      <c r="H27" s="10">
        <v>4</v>
      </c>
      <c r="I27" s="10">
        <v>7</v>
      </c>
      <c r="J27" s="9">
        <v>5</v>
      </c>
      <c r="K27" s="10">
        <v>1</v>
      </c>
    </row>
    <row r="28" spans="1:11" ht="18.75" customHeight="1">
      <c r="A28" s="8">
        <v>23</v>
      </c>
      <c r="B28" s="17" t="s">
        <v>42</v>
      </c>
      <c r="C28" s="9">
        <v>9</v>
      </c>
      <c r="D28" s="10">
        <v>3</v>
      </c>
      <c r="E28" s="10">
        <v>20</v>
      </c>
      <c r="F28" s="10">
        <v>2</v>
      </c>
      <c r="G28" s="10">
        <v>16</v>
      </c>
      <c r="H28" s="10">
        <v>5</v>
      </c>
      <c r="I28" s="10">
        <v>8</v>
      </c>
      <c r="J28" s="9">
        <v>6</v>
      </c>
      <c r="K28" s="10">
        <v>1</v>
      </c>
    </row>
    <row r="29" spans="1:11" ht="18.75" customHeight="1">
      <c r="A29" s="8">
        <v>24</v>
      </c>
      <c r="B29" s="17" t="s">
        <v>43</v>
      </c>
      <c r="C29" s="9">
        <v>9</v>
      </c>
      <c r="D29" s="10">
        <v>2</v>
      </c>
      <c r="E29" s="10">
        <v>18</v>
      </c>
      <c r="F29" s="10">
        <v>2</v>
      </c>
      <c r="G29" s="10">
        <v>15</v>
      </c>
      <c r="H29" s="10">
        <v>5</v>
      </c>
      <c r="I29" s="10">
        <v>7</v>
      </c>
      <c r="J29" s="9">
        <v>6</v>
      </c>
      <c r="K29" s="10">
        <v>1</v>
      </c>
    </row>
    <row r="30" spans="1:11" ht="18.75" customHeight="1">
      <c r="A30" s="8">
        <v>25</v>
      </c>
      <c r="B30" s="17" t="s">
        <v>44</v>
      </c>
      <c r="C30" s="9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9">
        <v>0</v>
      </c>
      <c r="K30" s="10">
        <v>0</v>
      </c>
    </row>
    <row r="31" spans="1:11" ht="18.75" customHeight="1">
      <c r="A31" s="8">
        <v>26</v>
      </c>
      <c r="B31" s="17" t="s">
        <v>45</v>
      </c>
      <c r="C31" s="9">
        <v>9</v>
      </c>
      <c r="D31" s="10">
        <v>3</v>
      </c>
      <c r="E31" s="10">
        <v>19</v>
      </c>
      <c r="F31" s="10">
        <v>2</v>
      </c>
      <c r="G31" s="10">
        <v>15</v>
      </c>
      <c r="H31" s="10">
        <v>5</v>
      </c>
      <c r="I31" s="10">
        <v>8</v>
      </c>
      <c r="J31" s="9">
        <v>6</v>
      </c>
      <c r="K31" s="10">
        <v>1</v>
      </c>
    </row>
    <row r="32" spans="1:11" ht="18.75" customHeight="1">
      <c r="A32" s="8">
        <v>27</v>
      </c>
      <c r="B32" s="17" t="s">
        <v>46</v>
      </c>
      <c r="C32" s="9">
        <v>8</v>
      </c>
      <c r="D32" s="10">
        <v>3</v>
      </c>
      <c r="E32" s="10">
        <v>14</v>
      </c>
      <c r="F32" s="10">
        <v>2</v>
      </c>
      <c r="G32" s="10">
        <v>11</v>
      </c>
      <c r="H32" s="10">
        <v>0</v>
      </c>
      <c r="I32" s="10">
        <v>5</v>
      </c>
      <c r="J32" s="9">
        <v>6</v>
      </c>
      <c r="K32" s="10">
        <v>0</v>
      </c>
    </row>
    <row r="33" spans="1:11" ht="18.75" customHeight="1">
      <c r="A33" s="8">
        <v>28</v>
      </c>
      <c r="B33" s="17" t="s">
        <v>47</v>
      </c>
      <c r="C33" s="9">
        <v>8</v>
      </c>
      <c r="D33" s="10">
        <v>3</v>
      </c>
      <c r="E33" s="10">
        <v>19</v>
      </c>
      <c r="F33" s="10">
        <v>2</v>
      </c>
      <c r="G33" s="10">
        <v>14</v>
      </c>
      <c r="H33" s="10">
        <v>5</v>
      </c>
      <c r="I33" s="10">
        <v>7</v>
      </c>
      <c r="J33" s="9">
        <v>5</v>
      </c>
      <c r="K33" s="10">
        <v>1</v>
      </c>
    </row>
    <row r="34" spans="1:11" ht="18.75" customHeight="1">
      <c r="A34" s="8">
        <v>29</v>
      </c>
      <c r="B34" s="17" t="s">
        <v>48</v>
      </c>
      <c r="C34" s="9">
        <v>8</v>
      </c>
      <c r="D34" s="10">
        <v>0</v>
      </c>
      <c r="E34" s="10">
        <v>17</v>
      </c>
      <c r="F34" s="10">
        <v>2</v>
      </c>
      <c r="G34" s="10">
        <v>14</v>
      </c>
      <c r="H34" s="10">
        <v>5</v>
      </c>
      <c r="I34" s="10">
        <v>5</v>
      </c>
      <c r="J34" s="9">
        <v>6</v>
      </c>
      <c r="K34" s="10">
        <v>1</v>
      </c>
    </row>
    <row r="35" spans="1:11" ht="18.75" customHeight="1">
      <c r="A35" s="8">
        <v>30</v>
      </c>
      <c r="B35" s="17" t="s">
        <v>49</v>
      </c>
      <c r="C35" s="9">
        <v>9</v>
      </c>
      <c r="D35" s="10">
        <v>2</v>
      </c>
      <c r="E35" s="10">
        <v>18</v>
      </c>
      <c r="F35" s="10">
        <v>2</v>
      </c>
      <c r="G35" s="10">
        <v>16</v>
      </c>
      <c r="H35" s="10">
        <v>5</v>
      </c>
      <c r="I35" s="10">
        <v>7</v>
      </c>
      <c r="J35" s="9">
        <v>6</v>
      </c>
      <c r="K35" s="10">
        <v>1</v>
      </c>
    </row>
    <row r="36" spans="1:11" ht="18.75" customHeight="1">
      <c r="A36" s="8">
        <v>31</v>
      </c>
      <c r="B36" s="17" t="s">
        <v>50</v>
      </c>
      <c r="C36" s="9">
        <v>7</v>
      </c>
      <c r="D36" s="10">
        <v>0</v>
      </c>
      <c r="E36" s="10">
        <v>16</v>
      </c>
      <c r="F36" s="10">
        <v>10</v>
      </c>
      <c r="G36" s="10">
        <v>15</v>
      </c>
      <c r="H36" s="10">
        <v>5</v>
      </c>
      <c r="I36" s="10">
        <v>7</v>
      </c>
      <c r="J36" s="9">
        <v>4</v>
      </c>
      <c r="K36" s="10">
        <v>1</v>
      </c>
    </row>
    <row r="37" spans="1:11" ht="18.75" customHeight="1">
      <c r="A37" s="8">
        <v>32</v>
      </c>
      <c r="B37" s="17" t="s">
        <v>51</v>
      </c>
      <c r="C37" s="9">
        <v>9</v>
      </c>
      <c r="D37" s="10">
        <v>1</v>
      </c>
      <c r="E37" s="10">
        <v>19</v>
      </c>
      <c r="F37" s="10">
        <v>12</v>
      </c>
      <c r="G37" s="10">
        <v>16</v>
      </c>
      <c r="H37" s="10">
        <v>5</v>
      </c>
      <c r="I37" s="10">
        <v>8</v>
      </c>
      <c r="J37" s="9">
        <v>5</v>
      </c>
      <c r="K37" s="10">
        <v>1</v>
      </c>
    </row>
    <row r="38" spans="1:11" ht="18.75" customHeight="1">
      <c r="A38" s="8">
        <v>33</v>
      </c>
      <c r="B38" s="17" t="s">
        <v>52</v>
      </c>
      <c r="C38" s="9">
        <v>9</v>
      </c>
      <c r="D38" s="10">
        <v>1</v>
      </c>
      <c r="E38" s="10">
        <v>15</v>
      </c>
      <c r="F38" s="10">
        <v>12</v>
      </c>
      <c r="G38" s="10">
        <v>13</v>
      </c>
      <c r="H38" s="10">
        <v>3</v>
      </c>
      <c r="I38" s="10">
        <v>5</v>
      </c>
      <c r="J38" s="9">
        <v>2</v>
      </c>
      <c r="K38" s="10">
        <v>0</v>
      </c>
    </row>
    <row r="39" spans="1:11" ht="18.75" customHeight="1">
      <c r="A39" s="8">
        <v>34</v>
      </c>
      <c r="B39" s="17" t="s">
        <v>53</v>
      </c>
      <c r="C39" s="9">
        <v>9</v>
      </c>
      <c r="D39" s="10">
        <v>1</v>
      </c>
      <c r="E39" s="10">
        <v>20</v>
      </c>
      <c r="F39" s="10">
        <v>12</v>
      </c>
      <c r="G39" s="10">
        <v>16</v>
      </c>
      <c r="H39" s="10">
        <v>5</v>
      </c>
      <c r="I39" s="10">
        <v>8</v>
      </c>
      <c r="J39" s="9">
        <v>5</v>
      </c>
      <c r="K39" s="10">
        <v>1</v>
      </c>
    </row>
    <row r="40" spans="1:11" ht="18.75" customHeight="1">
      <c r="A40" s="8">
        <v>35</v>
      </c>
      <c r="B40" s="17" t="s">
        <v>54</v>
      </c>
      <c r="C40" s="9">
        <v>9</v>
      </c>
      <c r="D40" s="10">
        <v>1</v>
      </c>
      <c r="E40" s="10">
        <v>19</v>
      </c>
      <c r="F40" s="10">
        <v>12</v>
      </c>
      <c r="G40" s="10">
        <v>16</v>
      </c>
      <c r="H40" s="10">
        <v>5</v>
      </c>
      <c r="I40" s="10">
        <v>8</v>
      </c>
      <c r="J40" s="9">
        <v>5</v>
      </c>
      <c r="K40" s="10">
        <v>1</v>
      </c>
    </row>
    <row r="41" spans="1:11" ht="18.75" customHeight="1">
      <c r="A41" s="8">
        <v>36</v>
      </c>
      <c r="B41" s="17" t="s">
        <v>55</v>
      </c>
      <c r="C41" s="9">
        <v>9</v>
      </c>
      <c r="D41" s="10">
        <v>0</v>
      </c>
      <c r="E41" s="10">
        <v>19</v>
      </c>
      <c r="F41" s="10">
        <v>10</v>
      </c>
      <c r="G41" s="10">
        <v>15</v>
      </c>
      <c r="H41" s="10">
        <v>5</v>
      </c>
      <c r="I41" s="10">
        <v>7</v>
      </c>
      <c r="J41" s="9">
        <v>4</v>
      </c>
      <c r="K41" s="10">
        <v>1</v>
      </c>
    </row>
    <row r="42" spans="1:11" ht="18.75" customHeight="1">
      <c r="A42" s="8">
        <v>37</v>
      </c>
      <c r="B42" s="17" t="s">
        <v>56</v>
      </c>
      <c r="C42" s="9">
        <v>9</v>
      </c>
      <c r="D42" s="10">
        <v>1</v>
      </c>
      <c r="E42" s="10">
        <v>20</v>
      </c>
      <c r="F42" s="10">
        <v>12</v>
      </c>
      <c r="G42" s="10">
        <v>16</v>
      </c>
      <c r="H42" s="10">
        <v>5</v>
      </c>
      <c r="I42" s="10">
        <v>8</v>
      </c>
      <c r="J42" s="9">
        <v>4</v>
      </c>
      <c r="K42" s="10">
        <v>1</v>
      </c>
    </row>
    <row r="43" spans="1:11" ht="18.75" customHeight="1">
      <c r="A43" s="8">
        <v>38</v>
      </c>
      <c r="B43" s="17" t="s">
        <v>57</v>
      </c>
      <c r="C43" s="9">
        <v>7</v>
      </c>
      <c r="D43" s="10">
        <v>1</v>
      </c>
      <c r="E43" s="10">
        <v>20</v>
      </c>
      <c r="F43" s="10">
        <v>10</v>
      </c>
      <c r="G43" s="10">
        <v>15</v>
      </c>
      <c r="H43" s="10">
        <v>5</v>
      </c>
      <c r="I43" s="10">
        <v>8</v>
      </c>
      <c r="J43" s="9">
        <v>5</v>
      </c>
      <c r="K43" s="10">
        <v>1</v>
      </c>
    </row>
    <row r="44" spans="1:11" ht="18.75" customHeight="1">
      <c r="A44" s="8">
        <v>39</v>
      </c>
      <c r="B44" s="17" t="s">
        <v>58</v>
      </c>
      <c r="C44" s="9">
        <v>6</v>
      </c>
      <c r="D44" s="10">
        <v>0</v>
      </c>
      <c r="E44" s="10">
        <v>12</v>
      </c>
      <c r="F44" s="10">
        <v>12</v>
      </c>
      <c r="G44" s="10">
        <v>7</v>
      </c>
      <c r="H44" s="10">
        <v>5</v>
      </c>
      <c r="I44" s="10">
        <v>4</v>
      </c>
      <c r="J44" s="9">
        <v>1</v>
      </c>
      <c r="K44" s="10">
        <v>0</v>
      </c>
    </row>
    <row r="45" spans="1:11" ht="18.75" customHeight="1">
      <c r="A45" s="8">
        <v>40</v>
      </c>
      <c r="B45" s="17" t="s">
        <v>59</v>
      </c>
      <c r="C45" s="9">
        <v>9</v>
      </c>
      <c r="D45" s="10">
        <v>1</v>
      </c>
      <c r="E45" s="10">
        <v>20</v>
      </c>
      <c r="F45" s="10">
        <v>12</v>
      </c>
      <c r="G45" s="10">
        <v>16</v>
      </c>
      <c r="H45" s="10">
        <v>5</v>
      </c>
      <c r="I45" s="10">
        <v>8</v>
      </c>
      <c r="J45" s="9">
        <v>5</v>
      </c>
      <c r="K45" s="10">
        <v>1</v>
      </c>
    </row>
    <row r="46" spans="1:11" ht="18.75" customHeight="1">
      <c r="A46" s="8">
        <v>41</v>
      </c>
      <c r="B46" s="17" t="s">
        <v>60</v>
      </c>
      <c r="C46" s="9">
        <v>9</v>
      </c>
      <c r="D46" s="10">
        <v>1</v>
      </c>
      <c r="E46" s="10">
        <v>17</v>
      </c>
      <c r="F46" s="10">
        <v>10</v>
      </c>
      <c r="G46" s="10">
        <v>14</v>
      </c>
      <c r="H46" s="10">
        <v>5</v>
      </c>
      <c r="I46" s="10">
        <v>8</v>
      </c>
      <c r="J46" s="9">
        <v>5</v>
      </c>
      <c r="K46" s="10">
        <v>1</v>
      </c>
    </row>
    <row r="47" spans="1:11" ht="18.75" customHeight="1">
      <c r="A47" s="8">
        <v>42</v>
      </c>
      <c r="B47" s="17" t="s">
        <v>61</v>
      </c>
      <c r="C47" s="9">
        <v>9</v>
      </c>
      <c r="D47" s="10">
        <v>1</v>
      </c>
      <c r="E47" s="10">
        <v>20</v>
      </c>
      <c r="F47" s="10">
        <v>12</v>
      </c>
      <c r="G47" s="10">
        <v>15</v>
      </c>
      <c r="H47" s="10">
        <v>5</v>
      </c>
      <c r="I47" s="10">
        <v>8</v>
      </c>
      <c r="J47" s="9">
        <v>5</v>
      </c>
      <c r="K47" s="10">
        <v>1</v>
      </c>
    </row>
    <row r="48" spans="1:11" ht="18.75" customHeight="1">
      <c r="A48" s="8">
        <v>43</v>
      </c>
      <c r="B48" s="17" t="s">
        <v>62</v>
      </c>
      <c r="C48" s="9">
        <v>9</v>
      </c>
      <c r="D48" s="10">
        <v>1</v>
      </c>
      <c r="E48" s="10">
        <v>18</v>
      </c>
      <c r="F48" s="10">
        <v>12</v>
      </c>
      <c r="G48" s="10">
        <v>16</v>
      </c>
      <c r="H48" s="10">
        <v>4</v>
      </c>
      <c r="I48" s="10">
        <v>7</v>
      </c>
      <c r="J48" s="9">
        <v>5</v>
      </c>
      <c r="K48" s="10">
        <v>1</v>
      </c>
    </row>
    <row r="49" spans="1:11" ht="18.75" customHeight="1">
      <c r="A49" s="8">
        <v>44</v>
      </c>
      <c r="B49" s="17" t="s">
        <v>63</v>
      </c>
      <c r="C49" s="9">
        <v>9</v>
      </c>
      <c r="D49" s="10">
        <v>1</v>
      </c>
      <c r="E49" s="10">
        <v>18</v>
      </c>
      <c r="F49" s="10">
        <v>12</v>
      </c>
      <c r="G49" s="10">
        <v>16</v>
      </c>
      <c r="H49" s="10">
        <v>5</v>
      </c>
      <c r="I49" s="10">
        <v>8</v>
      </c>
      <c r="J49" s="9">
        <v>5</v>
      </c>
      <c r="K49" s="10">
        <v>1</v>
      </c>
    </row>
    <row r="50" spans="1:11" ht="18.75" customHeight="1">
      <c r="A50" s="8">
        <v>45</v>
      </c>
      <c r="B50" s="17" t="s">
        <v>64</v>
      </c>
      <c r="C50" s="9">
        <v>9</v>
      </c>
      <c r="D50" s="10">
        <v>1</v>
      </c>
      <c r="E50" s="10">
        <v>19</v>
      </c>
      <c r="F50" s="10">
        <v>10</v>
      </c>
      <c r="G50" s="10">
        <v>16</v>
      </c>
      <c r="H50" s="10">
        <v>4</v>
      </c>
      <c r="I50" s="10">
        <v>8</v>
      </c>
      <c r="J50" s="9">
        <v>5</v>
      </c>
      <c r="K50" s="10">
        <v>1</v>
      </c>
    </row>
    <row r="51" spans="1:11" ht="18.75" customHeight="1">
      <c r="A51" s="8">
        <v>46</v>
      </c>
      <c r="B51" s="17" t="s">
        <v>65</v>
      </c>
      <c r="C51" s="9">
        <v>8</v>
      </c>
      <c r="D51" s="10">
        <v>5</v>
      </c>
      <c r="E51" s="10">
        <v>16</v>
      </c>
      <c r="F51" s="10">
        <v>8</v>
      </c>
      <c r="G51" s="10">
        <v>14</v>
      </c>
      <c r="H51" s="10">
        <v>1</v>
      </c>
      <c r="I51" s="10">
        <v>7</v>
      </c>
      <c r="J51" s="9">
        <v>5</v>
      </c>
      <c r="K51" s="10">
        <v>0</v>
      </c>
    </row>
    <row r="52" spans="1:11" ht="18.75" customHeight="1">
      <c r="A52" s="8">
        <v>47</v>
      </c>
      <c r="B52" s="17" t="s">
        <v>66</v>
      </c>
      <c r="C52" s="9">
        <v>9</v>
      </c>
      <c r="D52" s="10">
        <v>6</v>
      </c>
      <c r="E52" s="10">
        <v>16</v>
      </c>
      <c r="F52" s="10">
        <v>10</v>
      </c>
      <c r="G52" s="10">
        <v>16</v>
      </c>
      <c r="I52" s="10">
        <v>7</v>
      </c>
      <c r="J52" s="9">
        <v>4</v>
      </c>
      <c r="K52" s="10">
        <v>1</v>
      </c>
    </row>
    <row r="53" spans="1:11" ht="18.75" customHeight="1">
      <c r="A53" s="8">
        <v>48</v>
      </c>
      <c r="B53" s="17" t="s">
        <v>67</v>
      </c>
      <c r="C53" s="9">
        <v>9</v>
      </c>
      <c r="D53" s="10">
        <v>7</v>
      </c>
      <c r="E53" s="10">
        <v>20</v>
      </c>
      <c r="F53" s="10">
        <v>10</v>
      </c>
      <c r="G53" s="10">
        <v>16</v>
      </c>
      <c r="H53" s="10">
        <v>1</v>
      </c>
      <c r="I53" s="10">
        <v>7</v>
      </c>
      <c r="J53" s="9">
        <v>4</v>
      </c>
      <c r="K53" s="10">
        <v>1</v>
      </c>
    </row>
    <row r="54" spans="1:11" ht="18.75" customHeight="1">
      <c r="A54" s="8">
        <v>49</v>
      </c>
      <c r="B54" s="17" t="s">
        <v>68</v>
      </c>
      <c r="C54" s="9">
        <v>9</v>
      </c>
      <c r="D54" s="10">
        <v>7</v>
      </c>
      <c r="E54" s="10">
        <v>20</v>
      </c>
      <c r="F54" s="10">
        <v>10</v>
      </c>
      <c r="G54" s="10">
        <v>16</v>
      </c>
      <c r="H54" s="10">
        <v>1</v>
      </c>
      <c r="I54" s="10">
        <v>8</v>
      </c>
      <c r="J54" s="9">
        <v>5</v>
      </c>
      <c r="K54" s="10">
        <v>1</v>
      </c>
    </row>
    <row r="55" spans="1:11" ht="18.75" customHeight="1">
      <c r="A55" s="8">
        <v>50</v>
      </c>
      <c r="B55" s="17" t="s">
        <v>69</v>
      </c>
      <c r="C55" s="9">
        <v>2</v>
      </c>
      <c r="D55" s="10">
        <v>0</v>
      </c>
      <c r="E55" s="10">
        <v>6</v>
      </c>
      <c r="F55" s="10">
        <v>6</v>
      </c>
      <c r="G55" s="10">
        <v>5</v>
      </c>
      <c r="H55" s="10">
        <v>0</v>
      </c>
      <c r="I55" s="10">
        <v>5</v>
      </c>
      <c r="J55" s="9">
        <v>5</v>
      </c>
      <c r="K55" s="10">
        <v>0</v>
      </c>
    </row>
    <row r="56" spans="1:11" ht="18.75" customHeight="1">
      <c r="A56" s="8">
        <v>51</v>
      </c>
      <c r="B56" s="17" t="s">
        <v>70</v>
      </c>
      <c r="C56" s="9">
        <v>9</v>
      </c>
      <c r="D56" s="10">
        <v>7</v>
      </c>
      <c r="E56" s="10">
        <v>19</v>
      </c>
      <c r="F56" s="10">
        <v>10</v>
      </c>
      <c r="G56" s="10">
        <v>16</v>
      </c>
      <c r="I56" s="10">
        <v>8</v>
      </c>
      <c r="J56" s="9">
        <v>5</v>
      </c>
      <c r="K56" s="10">
        <v>1</v>
      </c>
    </row>
    <row r="57" spans="1:11" ht="18.75" customHeight="1">
      <c r="A57" s="8">
        <v>52</v>
      </c>
      <c r="B57" s="17" t="s">
        <v>71</v>
      </c>
      <c r="C57" s="9">
        <v>9</v>
      </c>
      <c r="D57" s="10">
        <v>7</v>
      </c>
      <c r="E57" s="10">
        <v>17</v>
      </c>
      <c r="F57" s="10">
        <v>10</v>
      </c>
      <c r="G57" s="10">
        <v>16</v>
      </c>
      <c r="H57" s="10">
        <v>1</v>
      </c>
      <c r="I57" s="10">
        <v>7</v>
      </c>
      <c r="J57" s="9">
        <v>4</v>
      </c>
      <c r="K57" s="10">
        <v>1</v>
      </c>
    </row>
    <row r="58" spans="1:11" ht="18.75" customHeight="1">
      <c r="A58" s="8">
        <v>53</v>
      </c>
      <c r="B58" s="17" t="s">
        <v>72</v>
      </c>
      <c r="C58" s="9">
        <v>9</v>
      </c>
      <c r="D58" s="10">
        <v>7</v>
      </c>
      <c r="E58" s="10">
        <v>20</v>
      </c>
      <c r="F58" s="10">
        <v>10</v>
      </c>
      <c r="G58" s="10">
        <v>14</v>
      </c>
      <c r="I58" s="10">
        <v>8</v>
      </c>
      <c r="J58" s="9">
        <v>5</v>
      </c>
      <c r="K58" s="10">
        <v>1</v>
      </c>
    </row>
    <row r="59" spans="1:11" ht="25.5" customHeight="1">
      <c r="A59" s="8">
        <v>54</v>
      </c>
      <c r="B59" s="18" t="s">
        <v>73</v>
      </c>
      <c r="C59" s="9">
        <v>9</v>
      </c>
      <c r="D59" s="10">
        <v>7</v>
      </c>
      <c r="E59" s="10">
        <v>20</v>
      </c>
      <c r="F59" s="10">
        <v>10</v>
      </c>
      <c r="G59" s="10">
        <v>16</v>
      </c>
      <c r="H59" s="10">
        <v>1</v>
      </c>
      <c r="I59" s="10">
        <v>8</v>
      </c>
      <c r="J59" s="9">
        <v>5</v>
      </c>
      <c r="K59" s="10">
        <v>1</v>
      </c>
    </row>
    <row r="60" spans="1:11" ht="18.75" customHeight="1">
      <c r="A60" s="8">
        <v>55</v>
      </c>
      <c r="B60" s="17" t="s">
        <v>74</v>
      </c>
      <c r="C60" s="9">
        <v>9</v>
      </c>
      <c r="D60" s="10">
        <v>7</v>
      </c>
      <c r="E60" s="10">
        <v>18</v>
      </c>
      <c r="F60" s="10">
        <v>6</v>
      </c>
      <c r="G60" s="10">
        <v>15</v>
      </c>
      <c r="H60" s="10">
        <v>1</v>
      </c>
      <c r="I60" s="10">
        <v>6</v>
      </c>
      <c r="J60" s="9">
        <v>5</v>
      </c>
      <c r="K60" s="10">
        <v>0</v>
      </c>
    </row>
    <row r="61" spans="1:11" ht="18.75" customHeight="1">
      <c r="A61" s="8">
        <v>56</v>
      </c>
      <c r="B61" s="17" t="s">
        <v>75</v>
      </c>
      <c r="C61" s="9">
        <v>9</v>
      </c>
      <c r="D61" s="10">
        <v>5</v>
      </c>
      <c r="E61" s="10">
        <v>17</v>
      </c>
      <c r="F61" s="10">
        <v>10</v>
      </c>
      <c r="G61" s="10">
        <v>14</v>
      </c>
      <c r="H61" s="10">
        <v>1</v>
      </c>
      <c r="I61" s="10">
        <v>7</v>
      </c>
      <c r="J61" s="9">
        <v>5</v>
      </c>
      <c r="K61" s="10">
        <v>1</v>
      </c>
    </row>
    <row r="62" spans="1:11" ht="18.75" customHeight="1">
      <c r="A62" s="8">
        <v>57</v>
      </c>
      <c r="B62" s="17" t="s">
        <v>76</v>
      </c>
      <c r="C62" s="9">
        <v>8</v>
      </c>
      <c r="D62" s="10">
        <v>7</v>
      </c>
      <c r="E62" s="10">
        <v>19</v>
      </c>
      <c r="F62" s="10">
        <v>10</v>
      </c>
      <c r="G62" s="10">
        <v>15</v>
      </c>
      <c r="I62" s="10">
        <v>7</v>
      </c>
      <c r="J62" s="9">
        <v>5</v>
      </c>
      <c r="K62" s="10">
        <v>1</v>
      </c>
    </row>
    <row r="63" spans="1:11" ht="18.75" customHeight="1">
      <c r="A63" s="8">
        <v>58</v>
      </c>
      <c r="B63" s="17" t="s">
        <v>77</v>
      </c>
      <c r="C63" s="9">
        <v>9</v>
      </c>
      <c r="D63" s="10">
        <v>7</v>
      </c>
      <c r="E63" s="10">
        <v>19</v>
      </c>
      <c r="F63" s="10">
        <v>10</v>
      </c>
      <c r="G63" s="10">
        <v>15</v>
      </c>
      <c r="I63" s="10">
        <v>8</v>
      </c>
      <c r="J63" s="9">
        <v>5</v>
      </c>
      <c r="K63" s="10">
        <v>0</v>
      </c>
    </row>
    <row r="64" spans="1:11" ht="18.75" customHeight="1">
      <c r="A64" s="8">
        <v>59</v>
      </c>
      <c r="B64" s="17" t="s">
        <v>78</v>
      </c>
      <c r="C64" s="9">
        <v>9</v>
      </c>
      <c r="D64" s="10">
        <v>7</v>
      </c>
      <c r="E64" s="10">
        <v>20</v>
      </c>
      <c r="F64" s="10">
        <v>10</v>
      </c>
      <c r="G64" s="10">
        <v>16</v>
      </c>
      <c r="H64" s="10">
        <v>1</v>
      </c>
      <c r="I64" s="10">
        <v>8</v>
      </c>
      <c r="J64" s="9">
        <v>5</v>
      </c>
      <c r="K64" s="10">
        <v>1</v>
      </c>
    </row>
  </sheetData>
  <mergeCells count="8">
    <mergeCell ref="A1:K1"/>
    <mergeCell ref="A2:K2"/>
    <mergeCell ref="C3:D3"/>
    <mergeCell ref="E3:F3"/>
    <mergeCell ref="G3:H3"/>
    <mergeCell ref="I3:J3"/>
    <mergeCell ref="A3:A4"/>
    <mergeCell ref="B3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4"/>
  <sheetViews>
    <sheetView topLeftCell="A3" workbookViewId="0">
      <selection activeCell="D34" sqref="D34"/>
    </sheetView>
  </sheetViews>
  <sheetFormatPr defaultColWidth="9" defaultRowHeight="15"/>
  <cols>
    <col min="1" max="1" width="3.85546875" customWidth="1"/>
    <col min="2" max="2" width="26.42578125" customWidth="1"/>
    <col min="3" max="4" width="17.42578125" style="9" customWidth="1"/>
    <col min="5" max="6" width="16.85546875" style="9" customWidth="1"/>
    <col min="7" max="7" width="16.28515625" style="9" customWidth="1"/>
    <col min="8" max="8" width="12.28515625" style="9" customWidth="1"/>
    <col min="9" max="9" width="16.28515625" style="9" customWidth="1"/>
    <col min="10" max="10" width="13.7109375" style="9" customWidth="1"/>
  </cols>
  <sheetData>
    <row r="1" spans="1:10" ht="26.25" customHeight="1">
      <c r="A1" s="73" t="s">
        <v>79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21" customHeight="1">
      <c r="A2" s="74" t="s">
        <v>90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ht="24" customHeight="1">
      <c r="A3" s="70" t="s">
        <v>2</v>
      </c>
      <c r="B3" s="77" t="s">
        <v>3</v>
      </c>
      <c r="C3" s="63" t="s">
        <v>4</v>
      </c>
      <c r="D3" s="63"/>
      <c r="E3" s="63" t="s">
        <v>5</v>
      </c>
      <c r="F3" s="63"/>
      <c r="G3" s="63" t="s">
        <v>6</v>
      </c>
      <c r="H3" s="63"/>
      <c r="I3" s="67" t="s">
        <v>7</v>
      </c>
      <c r="J3" s="67"/>
    </row>
    <row r="4" spans="1:10" ht="60" customHeight="1">
      <c r="A4" s="70"/>
      <c r="B4" s="77"/>
      <c r="C4" s="4" t="s">
        <v>91</v>
      </c>
      <c r="D4" s="20" t="s">
        <v>92</v>
      </c>
      <c r="E4" s="4" t="s">
        <v>93</v>
      </c>
      <c r="F4" s="20" t="s">
        <v>94</v>
      </c>
      <c r="G4" s="4" t="s">
        <v>95</v>
      </c>
      <c r="H4" s="4" t="s">
        <v>96</v>
      </c>
      <c r="I4" s="4" t="s">
        <v>97</v>
      </c>
      <c r="J4" s="4" t="s">
        <v>98</v>
      </c>
    </row>
    <row r="5" spans="1:10" ht="30.75" customHeight="1">
      <c r="A5" s="14"/>
      <c r="B5" s="15"/>
      <c r="C5" s="3" t="s">
        <v>17</v>
      </c>
      <c r="D5" s="3" t="s">
        <v>17</v>
      </c>
      <c r="E5" s="16" t="s">
        <v>19</v>
      </c>
      <c r="F5" s="3" t="s">
        <v>17</v>
      </c>
      <c r="G5" s="16" t="s">
        <v>17</v>
      </c>
      <c r="H5" s="16" t="s">
        <v>17</v>
      </c>
      <c r="I5" s="16" t="s">
        <v>17</v>
      </c>
      <c r="J5" s="16" t="s">
        <v>17</v>
      </c>
    </row>
    <row r="6" spans="1:10" ht="18.75" customHeight="1">
      <c r="A6" s="8">
        <v>1</v>
      </c>
      <c r="B6" s="17" t="s">
        <v>20</v>
      </c>
      <c r="C6" s="9">
        <v>8</v>
      </c>
      <c r="E6" s="9">
        <v>13</v>
      </c>
      <c r="F6" s="9">
        <v>10</v>
      </c>
      <c r="G6" s="9">
        <v>8</v>
      </c>
      <c r="I6" s="9">
        <v>6</v>
      </c>
      <c r="J6" s="9">
        <v>4</v>
      </c>
    </row>
    <row r="7" spans="1:10" ht="18.75" customHeight="1">
      <c r="A7" s="8">
        <v>2</v>
      </c>
      <c r="B7" s="17" t="s">
        <v>21</v>
      </c>
      <c r="C7" s="9">
        <v>7</v>
      </c>
      <c r="E7" s="9">
        <v>11</v>
      </c>
      <c r="F7" s="9">
        <v>10</v>
      </c>
      <c r="G7" s="9">
        <v>7</v>
      </c>
      <c r="I7" s="9">
        <v>6</v>
      </c>
      <c r="J7" s="9">
        <v>4</v>
      </c>
    </row>
    <row r="8" spans="1:10" ht="18.75" customHeight="1">
      <c r="A8" s="8">
        <v>3</v>
      </c>
      <c r="B8" s="17" t="s">
        <v>22</v>
      </c>
      <c r="C8" s="9">
        <v>8</v>
      </c>
      <c r="E8" s="9">
        <v>13</v>
      </c>
      <c r="F8" s="9">
        <v>14</v>
      </c>
      <c r="G8" s="9">
        <v>11</v>
      </c>
      <c r="I8" s="9">
        <v>6</v>
      </c>
      <c r="J8" s="9">
        <v>4</v>
      </c>
    </row>
    <row r="9" spans="1:10" ht="18.75" customHeight="1">
      <c r="A9" s="8">
        <v>4</v>
      </c>
      <c r="B9" s="17" t="s">
        <v>23</v>
      </c>
      <c r="C9" s="9">
        <v>8</v>
      </c>
      <c r="E9" s="9">
        <v>13</v>
      </c>
      <c r="F9" s="9">
        <v>14</v>
      </c>
      <c r="G9" s="9">
        <v>11</v>
      </c>
      <c r="I9" s="9">
        <v>6</v>
      </c>
      <c r="J9" s="9">
        <v>4</v>
      </c>
    </row>
    <row r="10" spans="1:10" ht="18.75" customHeight="1">
      <c r="A10" s="8">
        <v>5</v>
      </c>
      <c r="B10" s="17" t="s">
        <v>24</v>
      </c>
      <c r="C10" s="9">
        <v>8</v>
      </c>
      <c r="E10" s="9">
        <v>13</v>
      </c>
      <c r="F10" s="9">
        <v>14</v>
      </c>
      <c r="G10" s="9">
        <v>11</v>
      </c>
      <c r="I10" s="9">
        <v>6</v>
      </c>
      <c r="J10" s="9">
        <v>4</v>
      </c>
    </row>
    <row r="11" spans="1:10" ht="18.75" customHeight="1">
      <c r="A11" s="8">
        <v>6</v>
      </c>
      <c r="B11" s="17" t="s">
        <v>25</v>
      </c>
      <c r="C11" s="9">
        <v>7</v>
      </c>
      <c r="E11" s="9">
        <v>12</v>
      </c>
      <c r="F11" s="9">
        <v>12</v>
      </c>
      <c r="G11" s="9">
        <v>9</v>
      </c>
      <c r="I11" s="9">
        <v>6</v>
      </c>
      <c r="J11" s="9">
        <v>4</v>
      </c>
    </row>
    <row r="12" spans="1:10" ht="18.75" customHeight="1">
      <c r="A12" s="8">
        <v>7</v>
      </c>
      <c r="B12" s="17" t="s">
        <v>26</v>
      </c>
      <c r="C12" s="9">
        <v>8</v>
      </c>
      <c r="E12" s="9">
        <v>13</v>
      </c>
      <c r="F12" s="9">
        <v>14</v>
      </c>
      <c r="G12" s="9">
        <v>11</v>
      </c>
      <c r="I12" s="9">
        <v>6</v>
      </c>
      <c r="J12" s="9">
        <v>4</v>
      </c>
    </row>
    <row r="13" spans="1:10" ht="18.75" customHeight="1">
      <c r="A13" s="8">
        <v>8</v>
      </c>
      <c r="B13" s="17" t="s">
        <v>27</v>
      </c>
      <c r="C13" s="9">
        <v>7</v>
      </c>
      <c r="E13" s="9">
        <v>11</v>
      </c>
      <c r="F13" s="9">
        <v>10</v>
      </c>
      <c r="G13" s="9">
        <v>10</v>
      </c>
      <c r="I13" s="9">
        <v>6</v>
      </c>
      <c r="J13" s="9">
        <v>4</v>
      </c>
    </row>
    <row r="14" spans="1:10" ht="18.75" customHeight="1">
      <c r="A14" s="8">
        <v>9</v>
      </c>
      <c r="B14" s="17" t="s">
        <v>28</v>
      </c>
      <c r="C14" s="9">
        <v>8</v>
      </c>
      <c r="E14" s="9">
        <v>13</v>
      </c>
      <c r="F14" s="9">
        <v>14</v>
      </c>
      <c r="G14" s="9">
        <v>9</v>
      </c>
      <c r="I14" s="9">
        <v>6</v>
      </c>
      <c r="J14" s="9">
        <v>4</v>
      </c>
    </row>
    <row r="15" spans="1:10" ht="18.75" customHeight="1">
      <c r="A15" s="8">
        <v>10</v>
      </c>
      <c r="B15" s="17" t="s">
        <v>29</v>
      </c>
      <c r="C15" s="9">
        <v>7</v>
      </c>
      <c r="E15" s="9">
        <v>12</v>
      </c>
      <c r="F15" s="9">
        <v>12</v>
      </c>
      <c r="G15" s="9">
        <v>8</v>
      </c>
      <c r="I15" s="9">
        <v>6</v>
      </c>
      <c r="J15" s="9">
        <v>4</v>
      </c>
    </row>
    <row r="16" spans="1:10" ht="18.75" customHeight="1">
      <c r="A16" s="8">
        <v>11</v>
      </c>
      <c r="B16" s="17" t="s">
        <v>30</v>
      </c>
      <c r="C16" s="9">
        <v>8</v>
      </c>
      <c r="E16" s="9">
        <v>13</v>
      </c>
      <c r="F16" s="9">
        <v>14</v>
      </c>
      <c r="G16" s="9">
        <v>11</v>
      </c>
      <c r="I16" s="9">
        <v>6</v>
      </c>
      <c r="J16" s="9">
        <v>4</v>
      </c>
    </row>
    <row r="17" spans="1:10" ht="18.75" customHeight="1">
      <c r="A17" s="8">
        <v>12</v>
      </c>
      <c r="B17" s="17" t="s">
        <v>31</v>
      </c>
      <c r="C17" s="9">
        <v>8</v>
      </c>
      <c r="E17" s="9">
        <v>10</v>
      </c>
      <c r="F17" s="9">
        <v>14</v>
      </c>
      <c r="G17" s="9">
        <v>10</v>
      </c>
      <c r="I17" s="9">
        <v>6</v>
      </c>
      <c r="J17" s="9">
        <v>4</v>
      </c>
    </row>
    <row r="18" spans="1:10" ht="18.75" customHeight="1">
      <c r="A18" s="8">
        <v>13</v>
      </c>
      <c r="B18" s="17" t="s">
        <v>32</v>
      </c>
      <c r="C18" s="9">
        <v>7</v>
      </c>
      <c r="E18" s="9">
        <v>12</v>
      </c>
      <c r="F18" s="9">
        <v>12</v>
      </c>
      <c r="G18" s="9">
        <v>9</v>
      </c>
      <c r="I18" s="9">
        <v>6</v>
      </c>
      <c r="J18" s="9">
        <v>4</v>
      </c>
    </row>
    <row r="19" spans="1:10" ht="18.75" customHeight="1">
      <c r="A19" s="8">
        <v>14</v>
      </c>
      <c r="B19" s="17" t="s">
        <v>33</v>
      </c>
      <c r="C19" s="9">
        <v>8</v>
      </c>
      <c r="E19" s="9">
        <v>13</v>
      </c>
      <c r="F19" s="9">
        <v>14</v>
      </c>
      <c r="G19" s="9">
        <v>11</v>
      </c>
      <c r="I19" s="9">
        <v>6</v>
      </c>
      <c r="J19" s="9">
        <v>4</v>
      </c>
    </row>
    <row r="20" spans="1:10" ht="18.75" customHeight="1">
      <c r="A20" s="8">
        <v>15</v>
      </c>
      <c r="B20" s="17" t="s">
        <v>34</v>
      </c>
      <c r="C20" s="9">
        <v>7</v>
      </c>
      <c r="E20" s="9">
        <v>12</v>
      </c>
      <c r="F20" s="9">
        <v>14</v>
      </c>
      <c r="G20" s="9">
        <v>11</v>
      </c>
      <c r="I20" s="9">
        <v>6</v>
      </c>
      <c r="J20" s="9">
        <v>4</v>
      </c>
    </row>
    <row r="21" spans="1:10" ht="18.75" customHeight="1">
      <c r="A21" s="8">
        <v>16</v>
      </c>
      <c r="B21" s="17" t="s">
        <v>35</v>
      </c>
      <c r="C21" s="9">
        <v>8</v>
      </c>
      <c r="D21" s="9">
        <v>6</v>
      </c>
      <c r="E21" s="9">
        <v>13</v>
      </c>
      <c r="F21" s="9">
        <v>8</v>
      </c>
      <c r="G21" s="9">
        <v>11</v>
      </c>
      <c r="I21" s="9">
        <v>6</v>
      </c>
    </row>
    <row r="22" spans="1:10" ht="18.75" customHeight="1">
      <c r="A22" s="8">
        <v>17</v>
      </c>
      <c r="B22" s="17" t="s">
        <v>36</v>
      </c>
      <c r="C22" s="9">
        <v>8</v>
      </c>
      <c r="D22" s="9">
        <v>6</v>
      </c>
      <c r="E22" s="9">
        <v>13</v>
      </c>
      <c r="F22" s="9">
        <v>8</v>
      </c>
      <c r="G22" s="9">
        <v>11</v>
      </c>
      <c r="I22" s="9">
        <v>6</v>
      </c>
    </row>
    <row r="23" spans="1:10" ht="18.75" customHeight="1">
      <c r="A23" s="8">
        <v>18</v>
      </c>
      <c r="B23" s="17" t="s">
        <v>37</v>
      </c>
      <c r="C23" s="9">
        <v>7</v>
      </c>
      <c r="D23" s="9">
        <v>5</v>
      </c>
      <c r="E23" s="9">
        <v>12</v>
      </c>
      <c r="F23" s="9">
        <v>8</v>
      </c>
      <c r="G23" s="9">
        <v>9</v>
      </c>
      <c r="I23" s="9">
        <v>6</v>
      </c>
    </row>
    <row r="24" spans="1:10" ht="18.75" customHeight="1">
      <c r="A24" s="8">
        <v>19</v>
      </c>
      <c r="B24" s="17" t="s">
        <v>38</v>
      </c>
      <c r="C24" s="9">
        <v>8</v>
      </c>
      <c r="D24" s="9">
        <v>6</v>
      </c>
      <c r="E24" s="9">
        <v>13</v>
      </c>
      <c r="F24" s="9">
        <v>8</v>
      </c>
      <c r="G24" s="9">
        <v>11</v>
      </c>
      <c r="I24" s="9">
        <v>6</v>
      </c>
    </row>
    <row r="25" spans="1:10" ht="18.75" customHeight="1">
      <c r="A25" s="8">
        <v>20</v>
      </c>
      <c r="B25" s="17" t="s">
        <v>39</v>
      </c>
      <c r="C25" s="9">
        <v>6</v>
      </c>
      <c r="D25" s="9">
        <v>4</v>
      </c>
      <c r="E25" s="9">
        <v>11</v>
      </c>
      <c r="F25" s="9">
        <v>6</v>
      </c>
      <c r="G25" s="9">
        <v>8</v>
      </c>
      <c r="I25" s="9">
        <v>6</v>
      </c>
    </row>
    <row r="26" spans="1:10" ht="18.75" customHeight="1">
      <c r="A26" s="8">
        <v>21</v>
      </c>
      <c r="B26" s="17" t="s">
        <v>40</v>
      </c>
      <c r="C26" s="9">
        <v>7</v>
      </c>
      <c r="D26" s="9">
        <v>6</v>
      </c>
      <c r="E26" s="9">
        <v>12</v>
      </c>
      <c r="F26" s="9">
        <v>8</v>
      </c>
      <c r="G26" s="9">
        <v>9</v>
      </c>
      <c r="I26" s="9">
        <v>6</v>
      </c>
    </row>
    <row r="27" spans="1:10" ht="18.75" customHeight="1">
      <c r="A27" s="8">
        <v>22</v>
      </c>
      <c r="B27" s="17" t="s">
        <v>41</v>
      </c>
      <c r="C27" s="9">
        <v>8</v>
      </c>
      <c r="D27" s="9">
        <v>5</v>
      </c>
      <c r="E27" s="9">
        <v>9</v>
      </c>
      <c r="F27" s="9">
        <v>6</v>
      </c>
      <c r="G27" s="9">
        <v>9</v>
      </c>
      <c r="I27" s="9">
        <v>6</v>
      </c>
    </row>
    <row r="28" spans="1:10" ht="18.75" customHeight="1">
      <c r="A28" s="8">
        <v>23</v>
      </c>
      <c r="B28" s="17" t="s">
        <v>42</v>
      </c>
      <c r="C28" s="9">
        <v>8</v>
      </c>
      <c r="D28" s="9">
        <v>6</v>
      </c>
      <c r="E28" s="9">
        <v>13</v>
      </c>
      <c r="F28" s="9">
        <v>8</v>
      </c>
      <c r="G28" s="9">
        <v>11</v>
      </c>
      <c r="I28" s="9">
        <v>6</v>
      </c>
    </row>
    <row r="29" spans="1:10" ht="18.75" customHeight="1">
      <c r="A29" s="8">
        <v>24</v>
      </c>
      <c r="B29" s="17" t="s">
        <v>43</v>
      </c>
      <c r="C29" s="9">
        <v>8</v>
      </c>
      <c r="D29" s="9">
        <v>6</v>
      </c>
      <c r="E29" s="9">
        <v>13</v>
      </c>
      <c r="F29" s="9">
        <v>6</v>
      </c>
      <c r="G29" s="9">
        <v>9</v>
      </c>
      <c r="I29" s="9">
        <v>6</v>
      </c>
    </row>
    <row r="30" spans="1:10" ht="18.75" customHeight="1">
      <c r="A30" s="8">
        <v>25</v>
      </c>
      <c r="B30" s="17" t="s">
        <v>44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I30" s="9">
        <v>0</v>
      </c>
    </row>
    <row r="31" spans="1:10" ht="18.75" customHeight="1">
      <c r="A31" s="8">
        <v>26</v>
      </c>
      <c r="B31" s="17" t="s">
        <v>45</v>
      </c>
      <c r="C31" s="9">
        <v>8</v>
      </c>
      <c r="D31" s="9">
        <v>6</v>
      </c>
      <c r="E31" s="9">
        <v>13</v>
      </c>
      <c r="F31" s="9">
        <v>8</v>
      </c>
      <c r="G31" s="9">
        <v>11</v>
      </c>
      <c r="I31" s="9">
        <v>6</v>
      </c>
    </row>
    <row r="32" spans="1:10" ht="18.75" customHeight="1">
      <c r="A32" s="8">
        <v>27</v>
      </c>
      <c r="B32" s="17" t="s">
        <v>46</v>
      </c>
      <c r="C32" s="9">
        <v>8</v>
      </c>
      <c r="D32" s="9">
        <v>6</v>
      </c>
      <c r="E32" s="9">
        <v>12</v>
      </c>
      <c r="F32" s="9">
        <v>8</v>
      </c>
      <c r="G32" s="9">
        <v>11</v>
      </c>
      <c r="I32" s="9">
        <v>6</v>
      </c>
    </row>
    <row r="33" spans="1:9" ht="18.75" customHeight="1">
      <c r="A33" s="8">
        <v>28</v>
      </c>
      <c r="B33" s="17" t="s">
        <v>47</v>
      </c>
      <c r="C33" s="9">
        <v>7</v>
      </c>
      <c r="D33" s="9">
        <v>3</v>
      </c>
      <c r="E33" s="9">
        <v>10</v>
      </c>
      <c r="F33" s="9">
        <v>8</v>
      </c>
      <c r="G33" s="9">
        <v>5</v>
      </c>
      <c r="I33" s="9">
        <v>6</v>
      </c>
    </row>
    <row r="34" spans="1:9" ht="18.75" customHeight="1">
      <c r="A34" s="8">
        <v>29</v>
      </c>
      <c r="B34" s="17" t="s">
        <v>48</v>
      </c>
      <c r="C34" s="9">
        <v>8</v>
      </c>
      <c r="D34" s="9">
        <v>5</v>
      </c>
      <c r="E34" s="9">
        <v>12</v>
      </c>
      <c r="F34" s="9">
        <v>8</v>
      </c>
      <c r="G34" s="9">
        <v>11</v>
      </c>
      <c r="I34" s="9">
        <v>6</v>
      </c>
    </row>
    <row r="35" spans="1:9" ht="18.75" customHeight="1">
      <c r="A35" s="8">
        <v>30</v>
      </c>
      <c r="B35" s="17" t="s">
        <v>49</v>
      </c>
      <c r="C35" s="9">
        <v>6</v>
      </c>
      <c r="D35" s="9">
        <v>6</v>
      </c>
      <c r="E35" s="9">
        <v>11</v>
      </c>
      <c r="F35" s="9">
        <v>8</v>
      </c>
      <c r="G35" s="9">
        <v>11</v>
      </c>
      <c r="I35" s="9">
        <v>6</v>
      </c>
    </row>
    <row r="36" spans="1:9" ht="18.75" customHeight="1">
      <c r="A36" s="8">
        <v>31</v>
      </c>
      <c r="B36" s="17" t="s">
        <v>50</v>
      </c>
      <c r="C36" s="9">
        <v>8</v>
      </c>
      <c r="D36" s="9">
        <v>4</v>
      </c>
      <c r="E36" s="9">
        <v>12</v>
      </c>
      <c r="G36" s="9">
        <v>11</v>
      </c>
      <c r="H36" s="9">
        <v>5</v>
      </c>
      <c r="I36" s="9">
        <v>6</v>
      </c>
    </row>
    <row r="37" spans="1:9" ht="18.75" customHeight="1">
      <c r="A37" s="8">
        <v>32</v>
      </c>
      <c r="B37" s="17" t="s">
        <v>51</v>
      </c>
      <c r="C37" s="9">
        <v>8</v>
      </c>
      <c r="D37" s="9">
        <v>4</v>
      </c>
      <c r="E37" s="9">
        <v>12</v>
      </c>
      <c r="G37" s="9">
        <v>11</v>
      </c>
      <c r="H37" s="9">
        <v>6</v>
      </c>
      <c r="I37" s="9">
        <v>6</v>
      </c>
    </row>
    <row r="38" spans="1:9" ht="18.75" customHeight="1">
      <c r="A38" s="8">
        <v>33</v>
      </c>
      <c r="B38" s="17" t="s">
        <v>52</v>
      </c>
      <c r="C38" s="9">
        <v>8</v>
      </c>
      <c r="D38" s="9">
        <v>4</v>
      </c>
      <c r="E38" s="9">
        <v>12</v>
      </c>
      <c r="G38" s="9">
        <v>11</v>
      </c>
      <c r="H38" s="9">
        <v>6</v>
      </c>
      <c r="I38" s="9">
        <v>6</v>
      </c>
    </row>
    <row r="39" spans="1:9" ht="18.75" customHeight="1">
      <c r="A39" s="8">
        <v>34</v>
      </c>
      <c r="B39" s="17" t="s">
        <v>53</v>
      </c>
      <c r="C39" s="9">
        <v>5</v>
      </c>
      <c r="D39" s="9">
        <v>3</v>
      </c>
      <c r="E39" s="9">
        <v>6</v>
      </c>
      <c r="G39" s="9">
        <v>5</v>
      </c>
      <c r="H39" s="9">
        <v>1</v>
      </c>
      <c r="I39" s="9">
        <v>6</v>
      </c>
    </row>
    <row r="40" spans="1:9" ht="18.75" customHeight="1">
      <c r="A40" s="8">
        <v>35</v>
      </c>
      <c r="B40" s="17" t="s">
        <v>54</v>
      </c>
      <c r="C40" s="9">
        <v>6</v>
      </c>
      <c r="D40" s="9">
        <v>4</v>
      </c>
      <c r="E40" s="9">
        <v>10</v>
      </c>
      <c r="G40" s="9">
        <v>6</v>
      </c>
      <c r="H40" s="9">
        <v>4</v>
      </c>
      <c r="I40" s="9">
        <v>6</v>
      </c>
    </row>
    <row r="41" spans="1:9" ht="18.75" customHeight="1">
      <c r="A41" s="8">
        <v>36</v>
      </c>
      <c r="B41" s="17" t="s">
        <v>55</v>
      </c>
      <c r="C41" s="9">
        <v>7</v>
      </c>
      <c r="D41" s="9">
        <v>4</v>
      </c>
      <c r="E41" s="9">
        <v>13</v>
      </c>
      <c r="G41" s="9">
        <v>11</v>
      </c>
      <c r="H41" s="9">
        <v>6</v>
      </c>
      <c r="I41" s="9">
        <v>6</v>
      </c>
    </row>
    <row r="42" spans="1:9" ht="18.75" customHeight="1">
      <c r="A42" s="8">
        <v>37</v>
      </c>
      <c r="B42" s="17" t="s">
        <v>56</v>
      </c>
      <c r="C42" s="9">
        <v>8</v>
      </c>
      <c r="D42" s="9">
        <v>4</v>
      </c>
      <c r="E42" s="9">
        <v>11</v>
      </c>
      <c r="G42" s="9">
        <v>11</v>
      </c>
      <c r="H42" s="9">
        <v>7</v>
      </c>
      <c r="I42" s="9">
        <v>6</v>
      </c>
    </row>
    <row r="43" spans="1:9" ht="18.75" customHeight="1">
      <c r="A43" s="8">
        <v>38</v>
      </c>
      <c r="B43" s="17" t="s">
        <v>57</v>
      </c>
      <c r="C43" s="9">
        <v>7</v>
      </c>
      <c r="D43" s="9">
        <v>4</v>
      </c>
      <c r="E43" s="9">
        <v>13</v>
      </c>
      <c r="G43" s="9">
        <v>9</v>
      </c>
      <c r="H43" s="9">
        <v>6</v>
      </c>
      <c r="I43" s="9">
        <v>6</v>
      </c>
    </row>
    <row r="44" spans="1:9" ht="18.75" customHeight="1">
      <c r="A44" s="8">
        <v>39</v>
      </c>
      <c r="B44" s="17" t="s">
        <v>58</v>
      </c>
      <c r="C44" s="9">
        <v>7</v>
      </c>
      <c r="D44" s="9">
        <v>3</v>
      </c>
      <c r="E44" s="9">
        <v>13</v>
      </c>
      <c r="G44" s="9">
        <v>10</v>
      </c>
      <c r="H44" s="9">
        <v>6</v>
      </c>
      <c r="I44" s="9">
        <v>6</v>
      </c>
    </row>
    <row r="45" spans="1:9" ht="18.75" customHeight="1">
      <c r="A45" s="8">
        <v>40</v>
      </c>
      <c r="B45" s="17" t="s">
        <v>59</v>
      </c>
      <c r="C45" s="9">
        <v>8</v>
      </c>
      <c r="D45" s="9">
        <v>4</v>
      </c>
      <c r="E45" s="9">
        <v>13</v>
      </c>
      <c r="G45" s="9">
        <v>11</v>
      </c>
      <c r="H45" s="9">
        <v>6</v>
      </c>
      <c r="I45" s="9">
        <v>6</v>
      </c>
    </row>
    <row r="46" spans="1:9" ht="18.75" customHeight="1">
      <c r="A46" s="8">
        <v>41</v>
      </c>
      <c r="B46" s="17" t="s">
        <v>60</v>
      </c>
      <c r="C46" s="9">
        <v>8</v>
      </c>
      <c r="D46" s="9">
        <v>4</v>
      </c>
      <c r="E46" s="9">
        <v>12</v>
      </c>
      <c r="G46" s="9">
        <v>11</v>
      </c>
      <c r="H46" s="9">
        <v>6</v>
      </c>
      <c r="I46" s="9">
        <v>6</v>
      </c>
    </row>
    <row r="47" spans="1:9" ht="18.75" customHeight="1">
      <c r="A47" s="8">
        <v>42</v>
      </c>
      <c r="B47" s="17" t="s">
        <v>61</v>
      </c>
      <c r="C47" s="9">
        <v>8</v>
      </c>
      <c r="D47" s="9">
        <v>4</v>
      </c>
      <c r="E47" s="9">
        <v>13</v>
      </c>
      <c r="G47" s="9">
        <v>11</v>
      </c>
      <c r="H47" s="9">
        <v>6</v>
      </c>
      <c r="I47" s="9">
        <v>6</v>
      </c>
    </row>
    <row r="48" spans="1:9" ht="18.75" customHeight="1">
      <c r="A48" s="8">
        <v>43</v>
      </c>
      <c r="B48" s="17" t="s">
        <v>62</v>
      </c>
      <c r="C48" s="9">
        <v>8</v>
      </c>
      <c r="D48" s="9">
        <v>4</v>
      </c>
      <c r="E48" s="9">
        <v>13</v>
      </c>
      <c r="G48" s="9">
        <v>11</v>
      </c>
      <c r="H48" s="9">
        <v>6</v>
      </c>
      <c r="I48" s="9">
        <v>6</v>
      </c>
    </row>
    <row r="49" spans="1:10" ht="18.75" customHeight="1">
      <c r="A49" s="8">
        <v>44</v>
      </c>
      <c r="B49" s="17" t="s">
        <v>63</v>
      </c>
      <c r="C49" s="9">
        <v>8</v>
      </c>
      <c r="D49" s="9">
        <v>4</v>
      </c>
      <c r="E49" s="9">
        <v>13</v>
      </c>
      <c r="G49" s="9">
        <v>11</v>
      </c>
      <c r="H49" s="9">
        <v>6</v>
      </c>
      <c r="I49" s="9">
        <v>6</v>
      </c>
    </row>
    <row r="50" spans="1:10" ht="18.75" customHeight="1">
      <c r="A50" s="8">
        <v>45</v>
      </c>
      <c r="B50" s="17" t="s">
        <v>64</v>
      </c>
      <c r="C50" s="9">
        <v>8</v>
      </c>
      <c r="D50" s="9">
        <v>4</v>
      </c>
      <c r="E50" s="9">
        <v>12</v>
      </c>
      <c r="G50" s="9">
        <v>9</v>
      </c>
      <c r="H50" s="9">
        <v>7</v>
      </c>
      <c r="I50" s="9">
        <v>6</v>
      </c>
    </row>
    <row r="51" spans="1:10" ht="18.75" customHeight="1">
      <c r="A51" s="8">
        <v>46</v>
      </c>
      <c r="B51" s="17" t="s">
        <v>65</v>
      </c>
      <c r="C51" s="9">
        <v>8</v>
      </c>
      <c r="E51" s="9">
        <v>12</v>
      </c>
      <c r="G51" s="9">
        <v>10</v>
      </c>
      <c r="H51" s="9">
        <v>4</v>
      </c>
      <c r="I51" s="9">
        <v>6</v>
      </c>
      <c r="J51" s="9">
        <v>7</v>
      </c>
    </row>
    <row r="52" spans="1:10" ht="18.75" customHeight="1">
      <c r="A52" s="8">
        <v>47</v>
      </c>
      <c r="B52" s="17" t="s">
        <v>66</v>
      </c>
      <c r="C52" s="9">
        <v>7</v>
      </c>
      <c r="E52" s="9">
        <v>11</v>
      </c>
      <c r="G52" s="9">
        <v>10</v>
      </c>
      <c r="H52" s="9">
        <v>4</v>
      </c>
      <c r="I52" s="9">
        <v>6</v>
      </c>
      <c r="J52" s="9">
        <v>7</v>
      </c>
    </row>
    <row r="53" spans="1:10" ht="18.75" customHeight="1">
      <c r="A53" s="8">
        <v>48</v>
      </c>
      <c r="B53" s="17" t="s">
        <v>67</v>
      </c>
      <c r="C53" s="9">
        <v>8</v>
      </c>
      <c r="E53" s="9">
        <v>13</v>
      </c>
      <c r="G53" s="9">
        <v>11</v>
      </c>
      <c r="H53" s="9">
        <v>3</v>
      </c>
      <c r="I53" s="9">
        <v>6</v>
      </c>
      <c r="J53" s="9">
        <v>7</v>
      </c>
    </row>
    <row r="54" spans="1:10" ht="18.75" customHeight="1">
      <c r="A54" s="8">
        <v>49</v>
      </c>
      <c r="B54" s="17" t="s">
        <v>68</v>
      </c>
      <c r="C54" s="9">
        <v>8</v>
      </c>
      <c r="E54" s="9">
        <v>13</v>
      </c>
      <c r="G54" s="9">
        <v>11</v>
      </c>
      <c r="H54" s="9">
        <v>3</v>
      </c>
      <c r="I54" s="9">
        <v>6</v>
      </c>
      <c r="J54" s="9">
        <v>7</v>
      </c>
    </row>
    <row r="55" spans="1:10" ht="18.75" customHeight="1">
      <c r="A55" s="8">
        <v>50</v>
      </c>
      <c r="B55" s="17" t="s">
        <v>69</v>
      </c>
      <c r="C55" s="9">
        <v>5</v>
      </c>
      <c r="E55" s="9">
        <v>7</v>
      </c>
      <c r="G55" s="9">
        <v>9</v>
      </c>
      <c r="H55" s="9">
        <v>0</v>
      </c>
      <c r="I55" s="9">
        <v>6</v>
      </c>
      <c r="J55" s="9">
        <v>7</v>
      </c>
    </row>
    <row r="56" spans="1:10" ht="18.75" customHeight="1">
      <c r="A56" s="8">
        <v>51</v>
      </c>
      <c r="B56" s="17" t="s">
        <v>70</v>
      </c>
      <c r="C56" s="9">
        <v>4</v>
      </c>
      <c r="E56" s="9">
        <v>5</v>
      </c>
      <c r="G56" s="9">
        <v>5</v>
      </c>
      <c r="H56" s="9">
        <v>0</v>
      </c>
      <c r="I56" s="9">
        <v>6</v>
      </c>
      <c r="J56" s="9">
        <v>4</v>
      </c>
    </row>
    <row r="57" spans="1:10" ht="18.75" customHeight="1">
      <c r="A57" s="8">
        <v>52</v>
      </c>
      <c r="B57" s="17" t="s">
        <v>71</v>
      </c>
      <c r="C57" s="9">
        <v>8</v>
      </c>
      <c r="E57" s="9">
        <v>13</v>
      </c>
      <c r="G57" s="9">
        <v>11</v>
      </c>
      <c r="H57" s="9">
        <v>4</v>
      </c>
      <c r="I57" s="9">
        <v>6</v>
      </c>
      <c r="J57" s="9">
        <v>7</v>
      </c>
    </row>
    <row r="58" spans="1:10" ht="18.75" customHeight="1">
      <c r="A58" s="8">
        <v>53</v>
      </c>
      <c r="B58" s="17" t="s">
        <v>72</v>
      </c>
      <c r="C58" s="9">
        <v>8</v>
      </c>
      <c r="E58" s="9">
        <v>13</v>
      </c>
      <c r="G58" s="9">
        <v>10</v>
      </c>
      <c r="H58" s="9">
        <v>3</v>
      </c>
      <c r="I58" s="9">
        <v>6</v>
      </c>
      <c r="J58" s="9">
        <v>7</v>
      </c>
    </row>
    <row r="59" spans="1:10" ht="25.5" customHeight="1">
      <c r="A59" s="8">
        <v>54</v>
      </c>
      <c r="B59" s="18" t="s">
        <v>73</v>
      </c>
      <c r="C59" s="9">
        <v>8</v>
      </c>
      <c r="E59" s="9">
        <v>13</v>
      </c>
      <c r="G59" s="9">
        <v>11</v>
      </c>
      <c r="H59" s="9">
        <v>3</v>
      </c>
      <c r="I59" s="9">
        <v>6</v>
      </c>
      <c r="J59" s="9">
        <v>7</v>
      </c>
    </row>
    <row r="60" spans="1:10" ht="18.75" customHeight="1">
      <c r="A60" s="8">
        <v>55</v>
      </c>
      <c r="B60" s="17" t="s">
        <v>74</v>
      </c>
      <c r="C60" s="9">
        <v>6</v>
      </c>
      <c r="E60" s="9">
        <v>9</v>
      </c>
      <c r="G60" s="9">
        <v>6</v>
      </c>
      <c r="H60" s="9">
        <v>3</v>
      </c>
      <c r="I60" s="9">
        <v>6</v>
      </c>
      <c r="J60" s="9">
        <v>4</v>
      </c>
    </row>
    <row r="61" spans="1:10" ht="18.75" customHeight="1">
      <c r="A61" s="8">
        <v>56</v>
      </c>
      <c r="B61" s="17" t="s">
        <v>75</v>
      </c>
      <c r="C61" s="9">
        <v>8</v>
      </c>
      <c r="E61" s="9">
        <v>13</v>
      </c>
      <c r="G61" s="9">
        <v>11</v>
      </c>
      <c r="H61" s="9">
        <v>4</v>
      </c>
      <c r="I61" s="9">
        <v>6</v>
      </c>
      <c r="J61" s="9">
        <v>7</v>
      </c>
    </row>
    <row r="62" spans="1:10" ht="18.75" customHeight="1">
      <c r="A62" s="8">
        <v>57</v>
      </c>
      <c r="B62" s="17" t="s">
        <v>76</v>
      </c>
      <c r="C62" s="9">
        <v>8</v>
      </c>
      <c r="E62" s="9">
        <v>13</v>
      </c>
      <c r="G62" s="9">
        <v>11</v>
      </c>
      <c r="H62" s="9">
        <v>2</v>
      </c>
      <c r="I62" s="9">
        <v>6</v>
      </c>
      <c r="J62" s="9">
        <v>7</v>
      </c>
    </row>
    <row r="63" spans="1:10" ht="18.75" customHeight="1">
      <c r="A63" s="8">
        <v>58</v>
      </c>
      <c r="B63" s="17" t="s">
        <v>77</v>
      </c>
      <c r="C63" s="9">
        <v>7</v>
      </c>
      <c r="E63" s="9">
        <v>8</v>
      </c>
      <c r="G63" s="9">
        <v>11</v>
      </c>
      <c r="H63" s="9">
        <v>2</v>
      </c>
      <c r="I63" s="9">
        <v>6</v>
      </c>
      <c r="J63" s="9">
        <v>7</v>
      </c>
    </row>
    <row r="64" spans="1:10" ht="18.75" customHeight="1">
      <c r="A64" s="8">
        <v>59</v>
      </c>
      <c r="B64" s="17" t="s">
        <v>78</v>
      </c>
      <c r="C64" s="9">
        <v>8</v>
      </c>
      <c r="E64" s="9">
        <v>12</v>
      </c>
      <c r="G64" s="9">
        <v>11</v>
      </c>
      <c r="H64" s="9">
        <v>3</v>
      </c>
      <c r="I64" s="9">
        <v>6</v>
      </c>
      <c r="J64" s="9">
        <v>7</v>
      </c>
    </row>
  </sheetData>
  <mergeCells count="8">
    <mergeCell ref="A1:J1"/>
    <mergeCell ref="A2:J2"/>
    <mergeCell ref="C3:D3"/>
    <mergeCell ref="E3:F3"/>
    <mergeCell ref="G3:H3"/>
    <mergeCell ref="I3:J3"/>
    <mergeCell ref="A3:A4"/>
    <mergeCell ref="B3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64"/>
  <sheetViews>
    <sheetView topLeftCell="A8" workbookViewId="0">
      <selection activeCell="I4" sqref="I4:J4"/>
    </sheetView>
  </sheetViews>
  <sheetFormatPr defaultColWidth="9" defaultRowHeight="15"/>
  <cols>
    <col min="1" max="1" width="3.85546875" customWidth="1"/>
    <col min="2" max="2" width="27.7109375" customWidth="1"/>
    <col min="3" max="3" width="7.7109375" customWidth="1"/>
    <col min="4" max="4" width="7.42578125" customWidth="1"/>
    <col min="5" max="5" width="8.5703125" customWidth="1"/>
    <col min="6" max="6" width="5.140625" customWidth="1"/>
    <col min="7" max="7" width="7.85546875" customWidth="1"/>
    <col min="8" max="8" width="6.140625" customWidth="1"/>
    <col min="9" max="9" width="8.5703125" customWidth="1"/>
    <col min="10" max="10" width="6.28515625" customWidth="1"/>
    <col min="11" max="11" width="8.5703125" customWidth="1"/>
    <col min="12" max="12" width="6.28515625" customWidth="1"/>
    <col min="13" max="13" width="8.5703125" customWidth="1"/>
    <col min="14" max="14" width="6.28515625" customWidth="1"/>
    <col min="15" max="15" width="7.5703125" customWidth="1"/>
    <col min="16" max="16" width="6.28515625" customWidth="1"/>
    <col min="17" max="17" width="7.5703125" customWidth="1"/>
    <col min="18" max="18" width="5.7109375" customWidth="1"/>
    <col min="19" max="19" width="7.5703125" customWidth="1"/>
    <col min="20" max="20" width="6.140625" customWidth="1"/>
  </cols>
  <sheetData>
    <row r="1" spans="1:20" ht="19.5" customHeight="1">
      <c r="A1" s="62" t="s">
        <v>99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1:20" ht="17.25" customHeight="1">
      <c r="A2" s="62" t="s">
        <v>100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>
      <c r="A3" s="70" t="s">
        <v>2</v>
      </c>
      <c r="B3" s="71" t="s">
        <v>3</v>
      </c>
      <c r="C3" s="63" t="s">
        <v>4</v>
      </c>
      <c r="D3" s="63"/>
      <c r="E3" s="63"/>
      <c r="F3" s="63"/>
      <c r="G3" s="63" t="s">
        <v>5</v>
      </c>
      <c r="H3" s="63"/>
      <c r="I3" s="63"/>
      <c r="J3" s="63"/>
      <c r="K3" s="63" t="s">
        <v>6</v>
      </c>
      <c r="L3" s="63"/>
      <c r="M3" s="63"/>
      <c r="N3" s="63"/>
      <c r="O3" s="67" t="s">
        <v>7</v>
      </c>
      <c r="P3" s="67"/>
      <c r="Q3" s="67"/>
      <c r="R3" s="67"/>
      <c r="S3" s="68" t="s">
        <v>8</v>
      </c>
      <c r="T3" s="68"/>
    </row>
    <row r="4" spans="1:20" ht="72" customHeight="1">
      <c r="A4" s="70"/>
      <c r="B4" s="71"/>
      <c r="C4" s="68" t="s">
        <v>101</v>
      </c>
      <c r="D4" s="68"/>
      <c r="E4" s="72" t="s">
        <v>102</v>
      </c>
      <c r="F4" s="72"/>
      <c r="G4" s="69" t="s">
        <v>103</v>
      </c>
      <c r="H4" s="69"/>
      <c r="I4" s="72" t="s">
        <v>104</v>
      </c>
      <c r="J4" s="72"/>
      <c r="K4" s="68" t="s">
        <v>105</v>
      </c>
      <c r="L4" s="68"/>
      <c r="M4" s="72" t="s">
        <v>106</v>
      </c>
      <c r="N4" s="72"/>
      <c r="O4" s="69" t="s">
        <v>107</v>
      </c>
      <c r="P4" s="69"/>
      <c r="Q4" s="69" t="s">
        <v>108</v>
      </c>
      <c r="R4" s="69"/>
      <c r="S4" s="69" t="s">
        <v>109</v>
      </c>
      <c r="T4" s="69"/>
    </row>
    <row r="5" spans="1:20" ht="23.25" customHeight="1">
      <c r="A5" s="70"/>
      <c r="B5" s="71"/>
      <c r="C5" s="27" t="s">
        <v>17</v>
      </c>
      <c r="D5" s="5" t="s">
        <v>18</v>
      </c>
      <c r="E5" s="4" t="s">
        <v>17</v>
      </c>
      <c r="F5" s="6" t="s">
        <v>18</v>
      </c>
      <c r="G5" s="27" t="s">
        <v>17</v>
      </c>
      <c r="H5" s="6" t="s">
        <v>18</v>
      </c>
      <c r="I5" s="4" t="s">
        <v>17</v>
      </c>
      <c r="J5" s="6" t="s">
        <v>18</v>
      </c>
      <c r="K5" s="4" t="s">
        <v>17</v>
      </c>
      <c r="L5" s="6" t="s">
        <v>18</v>
      </c>
      <c r="M5" s="4" t="s">
        <v>17</v>
      </c>
      <c r="N5" s="6" t="s">
        <v>18</v>
      </c>
      <c r="O5" s="27" t="s">
        <v>17</v>
      </c>
      <c r="P5" s="8" t="s">
        <v>18</v>
      </c>
      <c r="Q5" s="27" t="s">
        <v>17</v>
      </c>
      <c r="R5" s="8" t="s">
        <v>18</v>
      </c>
      <c r="S5" s="27" t="s">
        <v>17</v>
      </c>
      <c r="T5" s="8" t="s">
        <v>18</v>
      </c>
    </row>
    <row r="6" spans="1:20" ht="15.75" customHeight="1">
      <c r="A6" s="8">
        <v>1</v>
      </c>
      <c r="B6" s="1" t="s">
        <v>20</v>
      </c>
      <c r="C6" s="7">
        <f>SUM(CALCULATION!A1:C1)</f>
        <v>65</v>
      </c>
      <c r="D6" s="11">
        <f t="shared" ref="D6:D37" si="0">C6/87*100</f>
        <v>74.712643678160916</v>
      </c>
      <c r="E6" s="7">
        <f>SUM(CALCULATION!T1:U1)</f>
        <v>4</v>
      </c>
      <c r="F6" s="7">
        <f>E6/5*100</f>
        <v>80</v>
      </c>
      <c r="G6" s="7">
        <f>SUM(CALCULATION!E1:G1)</f>
        <v>109</v>
      </c>
      <c r="H6" s="7">
        <f t="shared" ref="H6:H37" si="1">G6/146*100</f>
        <v>74.657534246575338</v>
      </c>
      <c r="I6" s="7">
        <f>SUM(CALCULATION!X1:Y1)</f>
        <v>18</v>
      </c>
      <c r="J6" s="7">
        <f>I6/22*100</f>
        <v>81.818181818181827</v>
      </c>
      <c r="K6" s="7">
        <f>SUM(CALCULATION!I1:K1)</f>
        <v>92</v>
      </c>
      <c r="L6" s="11">
        <f t="shared" ref="L6:L37" si="2">K6/129*100</f>
        <v>71.31782945736434</v>
      </c>
      <c r="M6" s="7">
        <f>SUM(CALCULATION!AA1:AC1)</f>
        <v>8</v>
      </c>
      <c r="N6" s="7">
        <f>M6/13*100</f>
        <v>61.53846153846154</v>
      </c>
      <c r="O6" s="7">
        <f>SUM(CALCULATION!M1:O1)</f>
        <v>47</v>
      </c>
      <c r="P6" s="7">
        <f t="shared" ref="P6:P37" si="3">O6/53*100</f>
        <v>88.679245283018872</v>
      </c>
      <c r="Q6" s="7">
        <f>SUM(CALCULATION!AD1:AF1)</f>
        <v>18</v>
      </c>
      <c r="R6" s="7">
        <f>Q6/19*100</f>
        <v>94.73684210526315</v>
      </c>
      <c r="S6" s="7">
        <f>SUM(CALCULATION!Q1:R1)</f>
        <v>6</v>
      </c>
      <c r="T6" s="7">
        <f t="shared" ref="T6:T37" si="4">S6/11*100</f>
        <v>54.54545454545454</v>
      </c>
    </row>
    <row r="7" spans="1:20" ht="15.75" customHeight="1">
      <c r="A7" s="8">
        <v>2</v>
      </c>
      <c r="B7" s="1" t="s">
        <v>21</v>
      </c>
      <c r="C7" s="7">
        <f>SUM(CALCULATION!A2:C2)</f>
        <v>85</v>
      </c>
      <c r="D7" s="11">
        <f t="shared" si="0"/>
        <v>97.701149425287355</v>
      </c>
      <c r="E7" s="7">
        <f>SUM(CALCULATION!T2:U2)</f>
        <v>5</v>
      </c>
      <c r="F7" s="7">
        <f t="shared" ref="F7:F20" si="5">E7/5*100</f>
        <v>100</v>
      </c>
      <c r="G7" s="7">
        <f>SUM(CALCULATION!E2:G2)</f>
        <v>141</v>
      </c>
      <c r="H7" s="7">
        <f t="shared" si="1"/>
        <v>96.575342465753423</v>
      </c>
      <c r="I7" s="7">
        <f>SUM(CALCULATION!X2:Y2)</f>
        <v>18</v>
      </c>
      <c r="J7" s="7">
        <f t="shared" ref="J7:J20" si="6">I7/22*100</f>
        <v>81.818181818181827</v>
      </c>
      <c r="K7" s="7">
        <f>SUM(CALCULATION!I2:K2)</f>
        <v>121</v>
      </c>
      <c r="L7" s="11">
        <f t="shared" si="2"/>
        <v>93.798449612403104</v>
      </c>
      <c r="M7" s="7">
        <f>SUM(CALCULATION!AA2:AC2)</f>
        <v>12</v>
      </c>
      <c r="N7" s="7">
        <f t="shared" ref="N7:N20" si="7">M7/13*100</f>
        <v>92.307692307692307</v>
      </c>
      <c r="O7" s="7">
        <f>SUM(CALCULATION!M2:O2)</f>
        <v>53</v>
      </c>
      <c r="P7" s="7">
        <f t="shared" si="3"/>
        <v>100</v>
      </c>
      <c r="Q7" s="7">
        <f>SUM(CALCULATION!AD2:AF2)</f>
        <v>19</v>
      </c>
      <c r="R7" s="7">
        <f t="shared" ref="R7:R20" si="8">Q7/19*100</f>
        <v>100</v>
      </c>
      <c r="S7" s="7">
        <f>SUM(CALCULATION!Q2:R2)</f>
        <v>11</v>
      </c>
      <c r="T7" s="7">
        <f t="shared" si="4"/>
        <v>100</v>
      </c>
    </row>
    <row r="8" spans="1:20" ht="15.75" customHeight="1">
      <c r="A8" s="8">
        <v>3</v>
      </c>
      <c r="B8" s="1" t="s">
        <v>22</v>
      </c>
      <c r="C8" s="7">
        <f>SUM(CALCULATION!A3:C3)</f>
        <v>85</v>
      </c>
      <c r="D8" s="11">
        <f t="shared" si="0"/>
        <v>97.701149425287355</v>
      </c>
      <c r="E8" s="7">
        <f>SUM(CALCULATION!T3:U3)</f>
        <v>5</v>
      </c>
      <c r="F8" s="7">
        <f t="shared" si="5"/>
        <v>100</v>
      </c>
      <c r="G8" s="7">
        <f>SUM(CALCULATION!E3:G3)</f>
        <v>142</v>
      </c>
      <c r="H8" s="7">
        <f t="shared" si="1"/>
        <v>97.260273972602747</v>
      </c>
      <c r="I8" s="7">
        <f>SUM(CALCULATION!X3:Y3)</f>
        <v>22</v>
      </c>
      <c r="J8" s="7">
        <f t="shared" si="6"/>
        <v>100</v>
      </c>
      <c r="K8" s="7">
        <f>SUM(CALCULATION!I3:K3)</f>
        <v>124</v>
      </c>
      <c r="L8" s="11">
        <f t="shared" si="2"/>
        <v>96.124031007751938</v>
      </c>
      <c r="M8" s="7">
        <f>SUM(CALCULATION!AA3:AC3)</f>
        <v>12</v>
      </c>
      <c r="N8" s="7">
        <f t="shared" si="7"/>
        <v>92.307692307692307</v>
      </c>
      <c r="O8" s="7">
        <f>SUM(CALCULATION!M3:O3)</f>
        <v>53</v>
      </c>
      <c r="P8" s="7">
        <f t="shared" si="3"/>
        <v>100</v>
      </c>
      <c r="Q8" s="7">
        <f>SUM(CALCULATION!AD3:AF3)</f>
        <v>19</v>
      </c>
      <c r="R8" s="7">
        <f t="shared" si="8"/>
        <v>100</v>
      </c>
      <c r="S8" s="7">
        <f>SUM(CALCULATION!Q3:R3)</f>
        <v>10</v>
      </c>
      <c r="T8" s="7">
        <f t="shared" si="4"/>
        <v>90.909090909090907</v>
      </c>
    </row>
    <row r="9" spans="1:20" ht="15.75" customHeight="1">
      <c r="A9" s="8">
        <v>4</v>
      </c>
      <c r="B9" s="1" t="s">
        <v>23</v>
      </c>
      <c r="C9" s="7">
        <f>SUM(CALCULATION!A4:C4)</f>
        <v>85</v>
      </c>
      <c r="D9" s="11">
        <f t="shared" si="0"/>
        <v>97.701149425287355</v>
      </c>
      <c r="E9" s="7">
        <f>SUM(CALCULATION!T4:U4)</f>
        <v>5</v>
      </c>
      <c r="F9" s="7">
        <f t="shared" si="5"/>
        <v>100</v>
      </c>
      <c r="G9" s="7">
        <f>SUM(CALCULATION!E4:G4)</f>
        <v>141</v>
      </c>
      <c r="H9" s="7">
        <f t="shared" si="1"/>
        <v>96.575342465753423</v>
      </c>
      <c r="I9" s="7">
        <f>SUM(CALCULATION!X4:Y4)</f>
        <v>20</v>
      </c>
      <c r="J9" s="7">
        <f t="shared" si="6"/>
        <v>90.909090909090907</v>
      </c>
      <c r="K9" s="7">
        <f>SUM(CALCULATION!I4:K4)</f>
        <v>122</v>
      </c>
      <c r="L9" s="11">
        <f t="shared" si="2"/>
        <v>94.573643410852711</v>
      </c>
      <c r="M9" s="7">
        <f>SUM(CALCULATION!AA4:AC4)</f>
        <v>12</v>
      </c>
      <c r="N9" s="7">
        <f t="shared" si="7"/>
        <v>92.307692307692307</v>
      </c>
      <c r="O9" s="7">
        <f>SUM(CALCULATION!M4:O4)</f>
        <v>50</v>
      </c>
      <c r="P9" s="7">
        <f t="shared" si="3"/>
        <v>94.339622641509436</v>
      </c>
      <c r="Q9" s="7">
        <f>SUM(CALCULATION!AD4:AF4)</f>
        <v>19</v>
      </c>
      <c r="R9" s="7">
        <f t="shared" si="8"/>
        <v>100</v>
      </c>
      <c r="S9" s="7">
        <f>SUM(CALCULATION!Q4:R4)</f>
        <v>11</v>
      </c>
      <c r="T9" s="7">
        <f t="shared" si="4"/>
        <v>100</v>
      </c>
    </row>
    <row r="10" spans="1:20" ht="15.75" customHeight="1">
      <c r="A10" s="8">
        <v>5</v>
      </c>
      <c r="B10" s="1" t="s">
        <v>24</v>
      </c>
      <c r="C10" s="7">
        <f>SUM(CALCULATION!A5:C5)</f>
        <v>82</v>
      </c>
      <c r="D10" s="11">
        <f t="shared" si="0"/>
        <v>94.252873563218387</v>
      </c>
      <c r="E10" s="7">
        <f>SUM(CALCULATION!T5:U5)</f>
        <v>5</v>
      </c>
      <c r="F10" s="7">
        <f t="shared" si="5"/>
        <v>100</v>
      </c>
      <c r="G10" s="7">
        <f>SUM(CALCULATION!E5:G5)</f>
        <v>139</v>
      </c>
      <c r="H10" s="7">
        <f t="shared" si="1"/>
        <v>95.205479452054803</v>
      </c>
      <c r="I10" s="7">
        <f>SUM(CALCULATION!X5:Y5)</f>
        <v>18</v>
      </c>
      <c r="J10" s="7">
        <f t="shared" si="6"/>
        <v>81.818181818181827</v>
      </c>
      <c r="K10" s="7">
        <f>SUM(CALCULATION!I5:K5)</f>
        <v>120</v>
      </c>
      <c r="L10" s="11">
        <f t="shared" si="2"/>
        <v>93.023255813953483</v>
      </c>
      <c r="M10" s="7">
        <f>SUM(CALCULATION!AA5:AC5)</f>
        <v>12</v>
      </c>
      <c r="N10" s="7">
        <f t="shared" si="7"/>
        <v>92.307692307692307</v>
      </c>
      <c r="O10" s="7">
        <f>SUM(CALCULATION!M5:O5)</f>
        <v>51</v>
      </c>
      <c r="P10" s="7">
        <f t="shared" si="3"/>
        <v>96.226415094339629</v>
      </c>
      <c r="Q10" s="7">
        <f>SUM(CALCULATION!AD5:AF5)</f>
        <v>19</v>
      </c>
      <c r="R10" s="7">
        <f t="shared" si="8"/>
        <v>100</v>
      </c>
      <c r="S10" s="7">
        <f>SUM(CALCULATION!Q5:R5)</f>
        <v>11</v>
      </c>
      <c r="T10" s="7">
        <f t="shared" si="4"/>
        <v>100</v>
      </c>
    </row>
    <row r="11" spans="1:20" ht="15.75" customHeight="1">
      <c r="A11" s="8">
        <v>6</v>
      </c>
      <c r="B11" s="1" t="s">
        <v>25</v>
      </c>
      <c r="C11" s="7">
        <f>SUM(CALCULATION!A6:C6)</f>
        <v>78</v>
      </c>
      <c r="D11" s="11">
        <f t="shared" si="0"/>
        <v>89.65517241379311</v>
      </c>
      <c r="E11" s="7">
        <f>SUM(CALCULATION!T6:U6)</f>
        <v>4</v>
      </c>
      <c r="F11" s="7">
        <f t="shared" si="5"/>
        <v>80</v>
      </c>
      <c r="G11" s="7">
        <f>SUM(CALCULATION!E6:G6)</f>
        <v>131</v>
      </c>
      <c r="H11" s="7">
        <f t="shared" si="1"/>
        <v>89.726027397260282</v>
      </c>
      <c r="I11" s="7">
        <f>SUM(CALCULATION!X6:Y6)</f>
        <v>20</v>
      </c>
      <c r="J11" s="7">
        <f t="shared" si="6"/>
        <v>90.909090909090907</v>
      </c>
      <c r="K11" s="7">
        <f>SUM(CALCULATION!I6:K6)</f>
        <v>112</v>
      </c>
      <c r="L11" s="11">
        <f t="shared" si="2"/>
        <v>86.821705426356587</v>
      </c>
      <c r="M11" s="7">
        <f>SUM(CALCULATION!AA6:AC6)</f>
        <v>12</v>
      </c>
      <c r="N11" s="7">
        <f t="shared" si="7"/>
        <v>92.307692307692307</v>
      </c>
      <c r="O11" s="7">
        <f>SUM(CALCULATION!M6:O6)</f>
        <v>51</v>
      </c>
      <c r="P11" s="7">
        <f t="shared" si="3"/>
        <v>96.226415094339629</v>
      </c>
      <c r="Q11" s="7">
        <f>SUM(CALCULATION!AD6:AF6)</f>
        <v>19</v>
      </c>
      <c r="R11" s="7">
        <f t="shared" si="8"/>
        <v>100</v>
      </c>
      <c r="S11" s="7">
        <f>SUM(CALCULATION!Q6:R6)</f>
        <v>11</v>
      </c>
      <c r="T11" s="7">
        <f t="shared" si="4"/>
        <v>100</v>
      </c>
    </row>
    <row r="12" spans="1:20" ht="15.75" customHeight="1">
      <c r="A12" s="8">
        <v>7</v>
      </c>
      <c r="B12" s="1" t="s">
        <v>26</v>
      </c>
      <c r="C12" s="7">
        <f>SUM(CALCULATION!A7:C7)</f>
        <v>82</v>
      </c>
      <c r="D12" s="11">
        <f t="shared" si="0"/>
        <v>94.252873563218387</v>
      </c>
      <c r="E12" s="7">
        <f>SUM(CALCULATION!T7:U7)</f>
        <v>5</v>
      </c>
      <c r="F12" s="7">
        <f t="shared" si="5"/>
        <v>100</v>
      </c>
      <c r="G12" s="7">
        <f>SUM(CALCULATION!E7:G7)</f>
        <v>138</v>
      </c>
      <c r="H12" s="7">
        <f t="shared" si="1"/>
        <v>94.520547945205479</v>
      </c>
      <c r="I12" s="7">
        <f>SUM(CALCULATION!X7:Y7)</f>
        <v>22</v>
      </c>
      <c r="J12" s="7">
        <f t="shared" si="6"/>
        <v>100</v>
      </c>
      <c r="K12" s="7">
        <f>SUM(CALCULATION!I7:K7)</f>
        <v>120</v>
      </c>
      <c r="L12" s="11">
        <f t="shared" si="2"/>
        <v>93.023255813953483</v>
      </c>
      <c r="M12" s="7">
        <f>SUM(CALCULATION!AA7:AC7)</f>
        <v>11</v>
      </c>
      <c r="N12" s="7">
        <f t="shared" si="7"/>
        <v>84.615384615384613</v>
      </c>
      <c r="O12" s="7">
        <f>SUM(CALCULATION!M7:O7)</f>
        <v>52</v>
      </c>
      <c r="P12" s="7">
        <f t="shared" si="3"/>
        <v>98.113207547169807</v>
      </c>
      <c r="Q12" s="7">
        <f>SUM(CALCULATION!AD7:AF7)</f>
        <v>19</v>
      </c>
      <c r="R12" s="7">
        <f t="shared" si="8"/>
        <v>100</v>
      </c>
      <c r="S12" s="7">
        <f>SUM(CALCULATION!Q7:R7)</f>
        <v>11</v>
      </c>
      <c r="T12" s="7">
        <f t="shared" si="4"/>
        <v>100</v>
      </c>
    </row>
    <row r="13" spans="1:20" ht="15.75" customHeight="1">
      <c r="A13" s="8">
        <v>8</v>
      </c>
      <c r="B13" s="1" t="s">
        <v>27</v>
      </c>
      <c r="C13" s="7">
        <f>SUM(CALCULATION!A8:C8)</f>
        <v>83</v>
      </c>
      <c r="D13" s="11">
        <f t="shared" si="0"/>
        <v>95.402298850574709</v>
      </c>
      <c r="E13" s="7">
        <f>SUM(CALCULATION!T8:U8)</f>
        <v>5</v>
      </c>
      <c r="F13" s="7">
        <f t="shared" si="5"/>
        <v>100</v>
      </c>
      <c r="G13" s="7">
        <f>SUM(CALCULATION!E8:G8)</f>
        <v>143</v>
      </c>
      <c r="H13" s="7">
        <f t="shared" si="1"/>
        <v>97.945205479452056</v>
      </c>
      <c r="I13" s="7">
        <f>SUM(CALCULATION!X8:Y8)</f>
        <v>18</v>
      </c>
      <c r="J13" s="7">
        <f t="shared" si="6"/>
        <v>81.818181818181827</v>
      </c>
      <c r="K13" s="7">
        <f>SUM(CALCULATION!I8:K8)</f>
        <v>128</v>
      </c>
      <c r="L13" s="11">
        <f t="shared" si="2"/>
        <v>99.224806201550393</v>
      </c>
      <c r="M13" s="7">
        <f>SUM(CALCULATION!AA8:AC8)</f>
        <v>10</v>
      </c>
      <c r="N13" s="7">
        <f t="shared" si="7"/>
        <v>76.923076923076934</v>
      </c>
      <c r="O13" s="7">
        <f>SUM(CALCULATION!M8:O8)</f>
        <v>53</v>
      </c>
      <c r="P13" s="7">
        <f t="shared" si="3"/>
        <v>100</v>
      </c>
      <c r="Q13" s="7">
        <f>SUM(CALCULATION!AD8:AF8)</f>
        <v>19</v>
      </c>
      <c r="R13" s="7">
        <f t="shared" si="8"/>
        <v>100</v>
      </c>
      <c r="S13" s="7">
        <f>SUM(CALCULATION!Q8:R8)</f>
        <v>11</v>
      </c>
      <c r="T13" s="7">
        <f t="shared" si="4"/>
        <v>100</v>
      </c>
    </row>
    <row r="14" spans="1:20" ht="15.75" customHeight="1">
      <c r="A14" s="8">
        <v>9</v>
      </c>
      <c r="B14" s="1" t="s">
        <v>28</v>
      </c>
      <c r="C14" s="7">
        <f>SUM(CALCULATION!A9:C9)</f>
        <v>55</v>
      </c>
      <c r="D14" s="11">
        <f t="shared" si="0"/>
        <v>63.218390804597703</v>
      </c>
      <c r="E14" s="7">
        <f>SUM(CALCULATION!T9:U9)</f>
        <v>5</v>
      </c>
      <c r="F14" s="7">
        <f t="shared" si="5"/>
        <v>100</v>
      </c>
      <c r="G14" s="7">
        <f>SUM(CALCULATION!E9:G9)</f>
        <v>91</v>
      </c>
      <c r="H14" s="7">
        <f t="shared" si="1"/>
        <v>62.328767123287676</v>
      </c>
      <c r="I14" s="7">
        <f>SUM(CALCULATION!X9:Y9)</f>
        <v>20</v>
      </c>
      <c r="J14" s="7">
        <f t="shared" si="6"/>
        <v>90.909090909090907</v>
      </c>
      <c r="K14" s="7">
        <f>SUM(CALCULATION!I9:K9)</f>
        <v>78</v>
      </c>
      <c r="L14" s="11">
        <f t="shared" si="2"/>
        <v>60.465116279069761</v>
      </c>
      <c r="M14" s="7">
        <f>SUM(CALCULATION!AA9:AC9)</f>
        <v>8</v>
      </c>
      <c r="N14" s="7">
        <f t="shared" si="7"/>
        <v>61.53846153846154</v>
      </c>
      <c r="O14" s="7">
        <f>SUM(CALCULATION!M9:O9)</f>
        <v>34</v>
      </c>
      <c r="P14" s="7">
        <f t="shared" si="3"/>
        <v>64.15094339622641</v>
      </c>
      <c r="Q14" s="7">
        <f>SUM(CALCULATION!AD9:AF9)</f>
        <v>14</v>
      </c>
      <c r="R14" s="7">
        <f t="shared" si="8"/>
        <v>73.68421052631578</v>
      </c>
      <c r="S14" s="7">
        <f>SUM(CALCULATION!Q9:R9)</f>
        <v>3</v>
      </c>
      <c r="T14" s="7">
        <f t="shared" si="4"/>
        <v>27.27272727272727</v>
      </c>
    </row>
    <row r="15" spans="1:20" ht="15.75" customHeight="1">
      <c r="A15" s="8">
        <v>10</v>
      </c>
      <c r="B15" s="2" t="s">
        <v>29</v>
      </c>
      <c r="C15" s="7">
        <f>SUM(CALCULATION!A10:C10)</f>
        <v>58</v>
      </c>
      <c r="D15" s="11">
        <f t="shared" si="0"/>
        <v>66.666666666666657</v>
      </c>
      <c r="E15" s="7">
        <f>SUM(CALCULATION!T10:U10)</f>
        <v>3</v>
      </c>
      <c r="F15" s="7">
        <f t="shared" si="5"/>
        <v>60</v>
      </c>
      <c r="G15" s="7">
        <f>SUM(CALCULATION!E10:G10)</f>
        <v>96</v>
      </c>
      <c r="H15" s="7">
        <f t="shared" si="1"/>
        <v>65.753424657534239</v>
      </c>
      <c r="I15" s="7">
        <f>SUM(CALCULATION!X10:Y10)</f>
        <v>18</v>
      </c>
      <c r="J15" s="7">
        <f t="shared" si="6"/>
        <v>81.818181818181827</v>
      </c>
      <c r="K15" s="7">
        <f>SUM(CALCULATION!I10:K10)</f>
        <v>70</v>
      </c>
      <c r="L15" s="11">
        <f t="shared" si="2"/>
        <v>54.263565891472865</v>
      </c>
      <c r="M15" s="7">
        <f>SUM(CALCULATION!AA10:AC10)</f>
        <v>9</v>
      </c>
      <c r="N15" s="7">
        <f t="shared" si="7"/>
        <v>69.230769230769226</v>
      </c>
      <c r="O15" s="7">
        <f>SUM(CALCULATION!M10:O10)</f>
        <v>33</v>
      </c>
      <c r="P15" s="7">
        <f t="shared" si="3"/>
        <v>62.264150943396224</v>
      </c>
      <c r="Q15" s="7">
        <f>SUM(CALCULATION!AD10:AF10)</f>
        <v>14</v>
      </c>
      <c r="R15" s="7">
        <f t="shared" si="8"/>
        <v>73.68421052631578</v>
      </c>
      <c r="S15" s="7">
        <f>SUM(CALCULATION!Q10:R10)</f>
        <v>4</v>
      </c>
      <c r="T15" s="7">
        <f t="shared" si="4"/>
        <v>36.363636363636367</v>
      </c>
    </row>
    <row r="16" spans="1:20" ht="15.75" customHeight="1">
      <c r="A16" s="8">
        <v>11</v>
      </c>
      <c r="B16" s="1" t="s">
        <v>30</v>
      </c>
      <c r="C16" s="7">
        <f>SUM(CALCULATION!A11:C11)</f>
        <v>84</v>
      </c>
      <c r="D16" s="11">
        <f t="shared" si="0"/>
        <v>96.551724137931032</v>
      </c>
      <c r="E16" s="7">
        <f>SUM(CALCULATION!T11:U11)</f>
        <v>5</v>
      </c>
      <c r="F16" s="7">
        <f t="shared" si="5"/>
        <v>100</v>
      </c>
      <c r="G16" s="7">
        <f>SUM(CALCULATION!E11:G11)</f>
        <v>140</v>
      </c>
      <c r="H16" s="7">
        <f t="shared" si="1"/>
        <v>95.890410958904098</v>
      </c>
      <c r="I16" s="7">
        <f>SUM(CALCULATION!X11:Y11)</f>
        <v>22</v>
      </c>
      <c r="J16" s="7">
        <f t="shared" si="6"/>
        <v>100</v>
      </c>
      <c r="K16" s="7">
        <f>SUM(CALCULATION!I11:K11)</f>
        <v>126</v>
      </c>
      <c r="L16" s="11">
        <f t="shared" si="2"/>
        <v>97.674418604651152</v>
      </c>
      <c r="M16" s="7">
        <f>SUM(CALCULATION!AA11:AC11)</f>
        <v>12</v>
      </c>
      <c r="N16" s="7">
        <f t="shared" si="7"/>
        <v>92.307692307692307</v>
      </c>
      <c r="O16" s="7">
        <f>SUM(CALCULATION!M11:O11)</f>
        <v>52</v>
      </c>
      <c r="P16" s="7">
        <f t="shared" si="3"/>
        <v>98.113207547169807</v>
      </c>
      <c r="Q16" s="7">
        <f>SUM(CALCULATION!AD11:AF11)</f>
        <v>19</v>
      </c>
      <c r="R16" s="7">
        <f t="shared" si="8"/>
        <v>100</v>
      </c>
      <c r="S16" s="7">
        <f>SUM(CALCULATION!Q11:R11)</f>
        <v>9</v>
      </c>
      <c r="T16" s="7">
        <f t="shared" si="4"/>
        <v>81.818181818181827</v>
      </c>
    </row>
    <row r="17" spans="1:20">
      <c r="A17" s="8">
        <v>12</v>
      </c>
      <c r="B17" s="1" t="s">
        <v>31</v>
      </c>
      <c r="C17" s="7">
        <f>SUM(CALCULATION!A12:C12)</f>
        <v>81</v>
      </c>
      <c r="D17" s="11">
        <f t="shared" si="0"/>
        <v>93.103448275862064</v>
      </c>
      <c r="E17" s="7">
        <f>SUM(CALCULATION!T12:U12)</f>
        <v>3</v>
      </c>
      <c r="F17" s="7">
        <f t="shared" si="5"/>
        <v>60</v>
      </c>
      <c r="G17" s="7">
        <f>SUM(CALCULATION!E12:G12)</f>
        <v>128</v>
      </c>
      <c r="H17" s="7">
        <f t="shared" si="1"/>
        <v>87.671232876712324</v>
      </c>
      <c r="I17" s="7">
        <f>SUM(CALCULATION!X12:Y12)</f>
        <v>22</v>
      </c>
      <c r="J17" s="7">
        <f t="shared" si="6"/>
        <v>100</v>
      </c>
      <c r="K17" s="7">
        <f>SUM(CALCULATION!I12:K12)</f>
        <v>110</v>
      </c>
      <c r="L17" s="11">
        <f t="shared" si="2"/>
        <v>85.271317829457359</v>
      </c>
      <c r="M17" s="7">
        <f>SUM(CALCULATION!AA12:AC12)</f>
        <v>11</v>
      </c>
      <c r="N17" s="7">
        <f t="shared" si="7"/>
        <v>84.615384615384613</v>
      </c>
      <c r="O17" s="7">
        <f>SUM(CALCULATION!M12:O12)</f>
        <v>50</v>
      </c>
      <c r="P17" s="7">
        <f t="shared" si="3"/>
        <v>94.339622641509436</v>
      </c>
      <c r="Q17" s="7">
        <f>SUM(CALCULATION!AD12:AF12)</f>
        <v>19</v>
      </c>
      <c r="R17" s="7">
        <f t="shared" si="8"/>
        <v>100</v>
      </c>
      <c r="S17" s="7">
        <f>SUM(CALCULATION!Q12:R12)</f>
        <v>11</v>
      </c>
      <c r="T17" s="7">
        <f t="shared" si="4"/>
        <v>100</v>
      </c>
    </row>
    <row r="18" spans="1:20">
      <c r="A18" s="8">
        <v>13</v>
      </c>
      <c r="B18" s="1" t="s">
        <v>32</v>
      </c>
      <c r="C18" s="7">
        <f>SUM(CALCULATION!A13:C13)</f>
        <v>82</v>
      </c>
      <c r="D18" s="11">
        <f t="shared" si="0"/>
        <v>94.252873563218387</v>
      </c>
      <c r="E18" s="7">
        <f>SUM(CALCULATION!T13:U13)</f>
        <v>5</v>
      </c>
      <c r="F18" s="7">
        <f t="shared" si="5"/>
        <v>100</v>
      </c>
      <c r="G18" s="7">
        <f>SUM(CALCULATION!E13:G13)</f>
        <v>132</v>
      </c>
      <c r="H18" s="7">
        <f t="shared" si="1"/>
        <v>90.410958904109577</v>
      </c>
      <c r="I18" s="7">
        <f>SUM(CALCULATION!X13:Y13)</f>
        <v>20</v>
      </c>
      <c r="J18" s="7">
        <f t="shared" si="6"/>
        <v>90.909090909090907</v>
      </c>
      <c r="K18" s="7">
        <f>SUM(CALCULATION!I13:K13)</f>
        <v>111</v>
      </c>
      <c r="L18" s="11">
        <f t="shared" si="2"/>
        <v>86.04651162790698</v>
      </c>
      <c r="M18" s="7">
        <f>SUM(CALCULATION!AA13:AC13)</f>
        <v>11</v>
      </c>
      <c r="N18" s="7">
        <f t="shared" si="7"/>
        <v>84.615384615384613</v>
      </c>
      <c r="O18" s="7">
        <f>SUM(CALCULATION!M13:O13)</f>
        <v>50</v>
      </c>
      <c r="P18" s="7">
        <f t="shared" si="3"/>
        <v>94.339622641509436</v>
      </c>
      <c r="Q18" s="7">
        <f>SUM(CALCULATION!AD13:AF13)</f>
        <v>19</v>
      </c>
      <c r="R18" s="7">
        <f t="shared" si="8"/>
        <v>100</v>
      </c>
      <c r="S18" s="7">
        <f>SUM(CALCULATION!Q13:R13)</f>
        <v>11</v>
      </c>
      <c r="T18" s="7">
        <f t="shared" si="4"/>
        <v>100</v>
      </c>
    </row>
    <row r="19" spans="1:20">
      <c r="A19" s="8">
        <v>14</v>
      </c>
      <c r="B19" s="1" t="s">
        <v>33</v>
      </c>
      <c r="C19" s="7">
        <f>SUM(CALCULATION!A14:C14)</f>
        <v>85</v>
      </c>
      <c r="D19" s="11">
        <f t="shared" si="0"/>
        <v>97.701149425287355</v>
      </c>
      <c r="E19" s="7">
        <f>SUM(CALCULATION!T14:U14)</f>
        <v>5</v>
      </c>
      <c r="F19" s="7">
        <f t="shared" si="5"/>
        <v>100</v>
      </c>
      <c r="G19" s="7">
        <f>SUM(CALCULATION!E14:G14)</f>
        <v>136</v>
      </c>
      <c r="H19" s="7">
        <f t="shared" si="1"/>
        <v>93.150684931506845</v>
      </c>
      <c r="I19" s="7">
        <f>SUM(CALCULATION!X14:Y14)</f>
        <v>22</v>
      </c>
      <c r="J19" s="7">
        <f t="shared" si="6"/>
        <v>100</v>
      </c>
      <c r="K19" s="7">
        <f>SUM(CALCULATION!I14:K14)</f>
        <v>121</v>
      </c>
      <c r="L19" s="11">
        <f t="shared" si="2"/>
        <v>93.798449612403104</v>
      </c>
      <c r="M19" s="7">
        <f>SUM(CALCULATION!AA14:AC14)</f>
        <v>12</v>
      </c>
      <c r="N19" s="7">
        <f t="shared" si="7"/>
        <v>92.307692307692307</v>
      </c>
      <c r="O19" s="7">
        <f>SUM(CALCULATION!M14:O14)</f>
        <v>52</v>
      </c>
      <c r="P19" s="7">
        <f t="shared" si="3"/>
        <v>98.113207547169807</v>
      </c>
      <c r="Q19" s="7">
        <f>SUM(CALCULATION!AD14:AF14)</f>
        <v>19</v>
      </c>
      <c r="R19" s="7">
        <f t="shared" si="8"/>
        <v>100</v>
      </c>
      <c r="S19" s="7">
        <f>SUM(CALCULATION!Q14:R14)</f>
        <v>9</v>
      </c>
      <c r="T19" s="7">
        <f t="shared" si="4"/>
        <v>81.818181818181827</v>
      </c>
    </row>
    <row r="20" spans="1:20" ht="14.25" customHeight="1">
      <c r="A20" s="8">
        <v>15</v>
      </c>
      <c r="B20" s="1" t="s">
        <v>34</v>
      </c>
      <c r="C20" s="7">
        <f>SUM(CALCULATION!A15:C15)</f>
        <v>78</v>
      </c>
      <c r="D20" s="11">
        <f t="shared" si="0"/>
        <v>89.65517241379311</v>
      </c>
      <c r="E20" s="7">
        <f>SUM(CALCULATION!T15:U15)</f>
        <v>2</v>
      </c>
      <c r="F20" s="7">
        <f t="shared" si="5"/>
        <v>40</v>
      </c>
      <c r="G20" s="7">
        <f>SUM(CALCULATION!E15:G15)</f>
        <v>134</v>
      </c>
      <c r="H20" s="7">
        <f t="shared" si="1"/>
        <v>91.780821917808225</v>
      </c>
      <c r="I20" s="7">
        <f>SUM(CALCULATION!X15:Y15)</f>
        <v>22</v>
      </c>
      <c r="J20" s="7">
        <f t="shared" si="6"/>
        <v>100</v>
      </c>
      <c r="K20" s="7">
        <f>SUM(CALCULATION!I15:K15)</f>
        <v>116</v>
      </c>
      <c r="L20" s="11">
        <f t="shared" si="2"/>
        <v>89.922480620155042</v>
      </c>
      <c r="M20" s="7">
        <f>SUM(CALCULATION!AA15:AC15)</f>
        <v>12</v>
      </c>
      <c r="N20" s="7">
        <f t="shared" si="7"/>
        <v>92.307692307692307</v>
      </c>
      <c r="O20" s="7">
        <f>SUM(CALCULATION!M15:O15)</f>
        <v>50</v>
      </c>
      <c r="P20" s="7">
        <f t="shared" si="3"/>
        <v>94.339622641509436</v>
      </c>
      <c r="Q20" s="7">
        <f>SUM(CALCULATION!AD15:AF15)</f>
        <v>18</v>
      </c>
      <c r="R20" s="7">
        <f t="shared" si="8"/>
        <v>94.73684210526315</v>
      </c>
      <c r="S20" s="7">
        <f>SUM(CALCULATION!Q15:R15)</f>
        <v>8</v>
      </c>
      <c r="T20" s="7">
        <f t="shared" si="4"/>
        <v>72.727272727272734</v>
      </c>
    </row>
    <row r="21" spans="1:20" ht="14.25" customHeight="1">
      <c r="A21" s="8">
        <v>16</v>
      </c>
      <c r="B21" s="1" t="s">
        <v>35</v>
      </c>
      <c r="C21" s="7">
        <f>SUM(CALCULATION!A16:C16)</f>
        <v>75</v>
      </c>
      <c r="D21" s="11">
        <f t="shared" si="0"/>
        <v>86.206896551724128</v>
      </c>
      <c r="E21" s="7">
        <f>SUM(CALCULATION!T16:U16)</f>
        <v>9</v>
      </c>
      <c r="F21" s="7">
        <f>E21/9*100</f>
        <v>100</v>
      </c>
      <c r="G21" s="7">
        <f>SUM(CALCULATION!E16:G16)</f>
        <v>122</v>
      </c>
      <c r="H21" s="7">
        <f t="shared" si="1"/>
        <v>83.561643835616437</v>
      </c>
      <c r="I21">
        <f>SUM(CALCULATION!AH1:AI1)</f>
        <v>18</v>
      </c>
      <c r="J21">
        <f t="shared" ref="J21:J35" si="9">I21/18*100</f>
        <v>100</v>
      </c>
      <c r="K21" s="7">
        <f>SUM(CALCULATION!I16:K16)</f>
        <v>111</v>
      </c>
      <c r="L21" s="11">
        <f t="shared" si="2"/>
        <v>86.04651162790698</v>
      </c>
      <c r="M21" s="7">
        <f>SUM(CALCULATION!AA16:AC16)</f>
        <v>10</v>
      </c>
      <c r="N21" s="7">
        <f>M21/12*100</f>
        <v>83.333333333333343</v>
      </c>
      <c r="O21" s="7">
        <f>SUM(CALCULATION!M16:O16)</f>
        <v>48</v>
      </c>
      <c r="P21" s="7">
        <f t="shared" si="3"/>
        <v>90.566037735849065</v>
      </c>
      <c r="Q21" s="7">
        <f>SUM(CALCULATION!AD16:AF16)</f>
        <v>14</v>
      </c>
      <c r="R21" s="7">
        <f>Q21/14*100</f>
        <v>100</v>
      </c>
      <c r="S21" s="7">
        <f>SUM(CALCULATION!Q16:R16)</f>
        <v>9</v>
      </c>
      <c r="T21" s="7">
        <f t="shared" si="4"/>
        <v>81.818181818181827</v>
      </c>
    </row>
    <row r="22" spans="1:20" ht="13.5" customHeight="1">
      <c r="A22" s="8">
        <v>17</v>
      </c>
      <c r="B22" s="1" t="s">
        <v>36</v>
      </c>
      <c r="C22" s="7">
        <f>SUM(CALCULATION!A17:C17)</f>
        <v>85</v>
      </c>
      <c r="D22" s="11">
        <f t="shared" si="0"/>
        <v>97.701149425287355</v>
      </c>
      <c r="E22" s="7">
        <f>SUM(CALCULATION!T17:U17)</f>
        <v>8</v>
      </c>
      <c r="F22" s="7">
        <f t="shared" ref="F22:F35" si="10">E22/9*100</f>
        <v>88.888888888888886</v>
      </c>
      <c r="G22" s="7">
        <f>SUM(CALCULATION!E17:G17)</f>
        <v>142</v>
      </c>
      <c r="H22" s="7">
        <f t="shared" si="1"/>
        <v>97.260273972602747</v>
      </c>
      <c r="I22">
        <f>SUM(CALCULATION!AH2:AI2)</f>
        <v>18</v>
      </c>
      <c r="J22">
        <f t="shared" si="9"/>
        <v>100</v>
      </c>
      <c r="K22" s="7">
        <f>SUM(CALCULATION!I17:K17)</f>
        <v>124</v>
      </c>
      <c r="L22" s="11">
        <f t="shared" si="2"/>
        <v>96.124031007751938</v>
      </c>
      <c r="M22" s="7">
        <f>SUM(CALCULATION!AA17:AC17)</f>
        <v>11</v>
      </c>
      <c r="N22" s="7">
        <f t="shared" ref="N22:N35" si="11">M22/12*100</f>
        <v>91.666666666666657</v>
      </c>
      <c r="O22" s="7">
        <f>SUM(CALCULATION!M17:O17)</f>
        <v>53</v>
      </c>
      <c r="P22" s="7">
        <f t="shared" si="3"/>
        <v>100</v>
      </c>
      <c r="Q22" s="7">
        <f>SUM(CALCULATION!AD17:AF17)</f>
        <v>14</v>
      </c>
      <c r="R22" s="7">
        <f t="shared" ref="R22:R35" si="12">Q22/14*100</f>
        <v>100</v>
      </c>
      <c r="S22" s="7">
        <f>SUM(CALCULATION!Q17:R17)</f>
        <v>10</v>
      </c>
      <c r="T22" s="7">
        <f t="shared" si="4"/>
        <v>90.909090909090907</v>
      </c>
    </row>
    <row r="23" spans="1:20" ht="12.75" customHeight="1">
      <c r="A23" s="8">
        <v>18</v>
      </c>
      <c r="B23" s="1" t="s">
        <v>37</v>
      </c>
      <c r="C23" s="7">
        <f>SUM(CALCULATION!A18:C18)</f>
        <v>85</v>
      </c>
      <c r="D23" s="11">
        <f t="shared" si="0"/>
        <v>97.701149425287355</v>
      </c>
      <c r="E23" s="7">
        <f>SUM(CALCULATION!T18:U18)</f>
        <v>8</v>
      </c>
      <c r="F23" s="7">
        <f t="shared" si="10"/>
        <v>88.888888888888886</v>
      </c>
      <c r="G23" s="7">
        <f>SUM(CALCULATION!E18:G18)</f>
        <v>139</v>
      </c>
      <c r="H23" s="7">
        <f t="shared" si="1"/>
        <v>95.205479452054803</v>
      </c>
      <c r="I23">
        <f>SUM(CALCULATION!AH3:AI3)</f>
        <v>18</v>
      </c>
      <c r="J23">
        <f t="shared" si="9"/>
        <v>100</v>
      </c>
      <c r="K23" s="7">
        <f>SUM(CALCULATION!I18:K18)</f>
        <v>124</v>
      </c>
      <c r="L23" s="11">
        <f t="shared" si="2"/>
        <v>96.124031007751938</v>
      </c>
      <c r="M23" s="7">
        <v>12</v>
      </c>
      <c r="N23" s="7">
        <f t="shared" si="11"/>
        <v>100</v>
      </c>
      <c r="O23" s="7">
        <f>SUM(CALCULATION!M18:O18)</f>
        <v>52</v>
      </c>
      <c r="P23" s="7">
        <f t="shared" si="3"/>
        <v>98.113207547169807</v>
      </c>
      <c r="Q23" s="7">
        <f>SUM(CALCULATION!AD18:AF18)</f>
        <v>14</v>
      </c>
      <c r="R23" s="7">
        <f t="shared" si="12"/>
        <v>100</v>
      </c>
      <c r="S23" s="7">
        <f>SUM(CALCULATION!Q18:R18)</f>
        <v>11</v>
      </c>
      <c r="T23" s="7">
        <f t="shared" si="4"/>
        <v>100</v>
      </c>
    </row>
    <row r="24" spans="1:20" ht="14.25" customHeight="1">
      <c r="A24" s="8">
        <v>19</v>
      </c>
      <c r="B24" s="1" t="s">
        <v>38</v>
      </c>
      <c r="C24" s="7">
        <f>SUM(CALCULATION!A19:C19)</f>
        <v>87</v>
      </c>
      <c r="D24" s="11">
        <f t="shared" si="0"/>
        <v>100</v>
      </c>
      <c r="E24" s="7">
        <f>SUM(CALCULATION!T19:U19)</f>
        <v>9</v>
      </c>
      <c r="F24" s="7">
        <f t="shared" si="10"/>
        <v>100</v>
      </c>
      <c r="G24" s="7">
        <f>SUM(CALCULATION!E19:G19)</f>
        <v>143</v>
      </c>
      <c r="H24" s="7">
        <f t="shared" si="1"/>
        <v>97.945205479452056</v>
      </c>
      <c r="I24">
        <f>SUM(CALCULATION!AH4:AI4)</f>
        <v>18</v>
      </c>
      <c r="J24">
        <f t="shared" si="9"/>
        <v>100</v>
      </c>
      <c r="K24" s="7">
        <f>SUM(CALCULATION!I19:K19)</f>
        <v>126</v>
      </c>
      <c r="L24" s="11">
        <f t="shared" si="2"/>
        <v>97.674418604651152</v>
      </c>
      <c r="M24" s="7">
        <f>SUM(CALCULATION!AA19:AC19)</f>
        <v>12</v>
      </c>
      <c r="N24" s="7">
        <f t="shared" si="11"/>
        <v>100</v>
      </c>
      <c r="O24" s="7">
        <f>SUM(CALCULATION!M19:O19)</f>
        <v>52</v>
      </c>
      <c r="P24" s="7">
        <f t="shared" si="3"/>
        <v>98.113207547169807</v>
      </c>
      <c r="Q24" s="7">
        <f>SUM(CALCULATION!AD19:AF19)</f>
        <v>14</v>
      </c>
      <c r="R24" s="7">
        <f t="shared" si="12"/>
        <v>100</v>
      </c>
      <c r="S24" s="7">
        <f>SUM(CALCULATION!Q19:R19)</f>
        <v>10</v>
      </c>
      <c r="T24" s="7">
        <f t="shared" si="4"/>
        <v>90.909090909090907</v>
      </c>
    </row>
    <row r="25" spans="1:20" ht="13.5" customHeight="1">
      <c r="A25" s="8">
        <v>20</v>
      </c>
      <c r="B25" s="1" t="s">
        <v>39</v>
      </c>
      <c r="C25" s="7">
        <f>SUM(CALCULATION!A20:C20)</f>
        <v>80</v>
      </c>
      <c r="D25" s="11">
        <f t="shared" si="0"/>
        <v>91.954022988505741</v>
      </c>
      <c r="E25" s="7">
        <f>SUM(CALCULATION!T20:U20)</f>
        <v>6</v>
      </c>
      <c r="F25" s="7">
        <f t="shared" si="10"/>
        <v>66.666666666666657</v>
      </c>
      <c r="G25" s="7">
        <f>SUM(CALCULATION!E20:G20)</f>
        <v>131</v>
      </c>
      <c r="H25" s="7">
        <f t="shared" si="1"/>
        <v>89.726027397260282</v>
      </c>
      <c r="I25">
        <f>SUM(CALCULATION!AH5:AI5)</f>
        <v>14</v>
      </c>
      <c r="J25">
        <f t="shared" si="9"/>
        <v>77.777777777777786</v>
      </c>
      <c r="K25" s="7">
        <f>SUM(CALCULATION!I20:K20)</f>
        <v>117</v>
      </c>
      <c r="L25" s="11">
        <f t="shared" si="2"/>
        <v>90.697674418604649</v>
      </c>
      <c r="M25" s="7">
        <f>SUM(CALCULATION!AA20:AC20)</f>
        <v>11</v>
      </c>
      <c r="N25" s="7">
        <f t="shared" si="11"/>
        <v>91.666666666666657</v>
      </c>
      <c r="O25" s="7">
        <f>SUM(CALCULATION!M20:O20)</f>
        <v>48</v>
      </c>
      <c r="P25" s="7">
        <f t="shared" si="3"/>
        <v>90.566037735849065</v>
      </c>
      <c r="Q25" s="7">
        <f>SUM(CALCULATION!AD20:AF20)</f>
        <v>12</v>
      </c>
      <c r="R25" s="7">
        <f t="shared" si="12"/>
        <v>85.714285714285708</v>
      </c>
      <c r="S25" s="7">
        <f>SUM(CALCULATION!Q20:R20)</f>
        <v>8</v>
      </c>
      <c r="T25" s="7">
        <f t="shared" si="4"/>
        <v>72.727272727272734</v>
      </c>
    </row>
    <row r="26" spans="1:20" ht="12.75" customHeight="1">
      <c r="A26" s="8">
        <v>21</v>
      </c>
      <c r="B26" s="1" t="s">
        <v>40</v>
      </c>
      <c r="C26" s="7">
        <f>SUM(CALCULATION!A21:C21)</f>
        <v>83</v>
      </c>
      <c r="D26" s="11">
        <f t="shared" si="0"/>
        <v>95.402298850574709</v>
      </c>
      <c r="E26" s="7">
        <f>SUM(CALCULATION!T21:U21)</f>
        <v>9</v>
      </c>
      <c r="F26" s="7">
        <f t="shared" si="10"/>
        <v>100</v>
      </c>
      <c r="G26" s="7">
        <f>SUM(CALCULATION!E21:G21)</f>
        <v>139</v>
      </c>
      <c r="H26" s="7">
        <f t="shared" si="1"/>
        <v>95.205479452054803</v>
      </c>
      <c r="I26">
        <f>SUM(CALCULATION!AH6:AI6)</f>
        <v>18</v>
      </c>
      <c r="J26">
        <f t="shared" si="9"/>
        <v>100</v>
      </c>
      <c r="K26" s="7">
        <f>SUM(CALCULATION!I21:K21)</f>
        <v>122</v>
      </c>
      <c r="L26" s="11">
        <f t="shared" si="2"/>
        <v>94.573643410852711</v>
      </c>
      <c r="M26" s="7">
        <f>SUM(CALCULATION!AA21:AC21)</f>
        <v>12</v>
      </c>
      <c r="N26" s="7">
        <f t="shared" si="11"/>
        <v>100</v>
      </c>
      <c r="O26" s="7">
        <f>SUM(CALCULATION!M21:O21)</f>
        <v>52</v>
      </c>
      <c r="P26" s="7">
        <f t="shared" si="3"/>
        <v>98.113207547169807</v>
      </c>
      <c r="Q26" s="7">
        <f>SUM(CALCULATION!AD21:AF21)</f>
        <v>14</v>
      </c>
      <c r="R26" s="7">
        <f t="shared" si="12"/>
        <v>100</v>
      </c>
      <c r="S26" s="7">
        <f>SUM(CALCULATION!Q21:R21)</f>
        <v>11</v>
      </c>
      <c r="T26" s="7">
        <f t="shared" si="4"/>
        <v>100</v>
      </c>
    </row>
    <row r="27" spans="1:20" ht="13.5" customHeight="1">
      <c r="A27" s="8">
        <v>22</v>
      </c>
      <c r="B27" s="1" t="s">
        <v>41</v>
      </c>
      <c r="C27" s="7">
        <f>SUM(CALCULATION!A22:C22)</f>
        <v>80</v>
      </c>
      <c r="D27" s="11">
        <f t="shared" si="0"/>
        <v>91.954022988505741</v>
      </c>
      <c r="E27" s="7">
        <f>SUM(CALCULATION!T22:U22)</f>
        <v>8</v>
      </c>
      <c r="F27" s="7">
        <f t="shared" si="10"/>
        <v>88.888888888888886</v>
      </c>
      <c r="G27" s="7">
        <f>SUM(CALCULATION!E22:G22)</f>
        <v>135</v>
      </c>
      <c r="H27" s="7">
        <f t="shared" si="1"/>
        <v>92.465753424657535</v>
      </c>
      <c r="I27">
        <f>SUM(CALCULATION!AH7:AI7)</f>
        <v>12</v>
      </c>
      <c r="J27">
        <f t="shared" si="9"/>
        <v>66.666666666666657</v>
      </c>
      <c r="K27" s="7">
        <f>SUM(CALCULATION!I22:K22)</f>
        <v>121</v>
      </c>
      <c r="L27" s="11">
        <f t="shared" si="2"/>
        <v>93.798449612403104</v>
      </c>
      <c r="M27" s="7">
        <f>SUM(CALCULATION!AA22:AC22)</f>
        <v>10</v>
      </c>
      <c r="N27" s="7">
        <f t="shared" si="11"/>
        <v>83.333333333333343</v>
      </c>
      <c r="O27" s="7">
        <f>SUM(CALCULATION!M22:O22)</f>
        <v>52</v>
      </c>
      <c r="P27" s="7">
        <f t="shared" si="3"/>
        <v>98.113207547169807</v>
      </c>
      <c r="Q27" s="7">
        <f>SUM(CALCULATION!AD22:AF22)</f>
        <v>13</v>
      </c>
      <c r="R27" s="7">
        <f t="shared" si="12"/>
        <v>92.857142857142861</v>
      </c>
      <c r="S27" s="7">
        <f>SUM(CALCULATION!Q22:R22)</f>
        <v>10</v>
      </c>
      <c r="T27" s="7">
        <f t="shared" si="4"/>
        <v>90.909090909090907</v>
      </c>
    </row>
    <row r="28" spans="1:20">
      <c r="A28" s="8">
        <v>23</v>
      </c>
      <c r="B28" s="1" t="s">
        <v>42</v>
      </c>
      <c r="C28" s="7">
        <f>SUM(CALCULATION!A23:C23)</f>
        <v>83</v>
      </c>
      <c r="D28" s="11">
        <f t="shared" si="0"/>
        <v>95.402298850574709</v>
      </c>
      <c r="E28" s="7">
        <f>SUM(CALCULATION!T23:U23)</f>
        <v>9</v>
      </c>
      <c r="F28" s="7">
        <f t="shared" si="10"/>
        <v>100</v>
      </c>
      <c r="G28" s="7">
        <f>SUM(CALCULATION!E23:G23)</f>
        <v>135</v>
      </c>
      <c r="H28" s="7">
        <f t="shared" si="1"/>
        <v>92.465753424657535</v>
      </c>
      <c r="I28">
        <f>SUM(CALCULATION!AH8:AI8)</f>
        <v>18</v>
      </c>
      <c r="J28">
        <f t="shared" si="9"/>
        <v>100</v>
      </c>
      <c r="K28" s="7">
        <f>SUM(CALCULATION!I23:K23)</f>
        <v>124</v>
      </c>
      <c r="L28" s="11">
        <f t="shared" si="2"/>
        <v>96.124031007751938</v>
      </c>
      <c r="M28" s="7">
        <f>SUM(CALCULATION!AA23:AC23)</f>
        <v>12</v>
      </c>
      <c r="N28" s="7">
        <f t="shared" si="11"/>
        <v>100</v>
      </c>
      <c r="O28" s="7">
        <f>SUM(CALCULATION!M23:O23)</f>
        <v>52</v>
      </c>
      <c r="P28" s="7">
        <f t="shared" si="3"/>
        <v>98.113207547169807</v>
      </c>
      <c r="Q28" s="7">
        <f>SUM(CALCULATION!AD23:AF23)</f>
        <v>14</v>
      </c>
      <c r="R28" s="7">
        <f t="shared" si="12"/>
        <v>100</v>
      </c>
      <c r="S28" s="7">
        <f>SUM(CALCULATION!Q23:R23)</f>
        <v>10</v>
      </c>
      <c r="T28" s="7">
        <f t="shared" si="4"/>
        <v>90.909090909090907</v>
      </c>
    </row>
    <row r="29" spans="1:20">
      <c r="A29" s="8">
        <v>24</v>
      </c>
      <c r="B29" s="1" t="s">
        <v>43</v>
      </c>
      <c r="C29" s="7">
        <f>SUM(CALCULATION!A24:C24)</f>
        <v>69</v>
      </c>
      <c r="D29" s="11">
        <f t="shared" si="0"/>
        <v>79.310344827586206</v>
      </c>
      <c r="E29" s="7">
        <f>SUM(CALCULATION!T24:U24)</f>
        <v>8</v>
      </c>
      <c r="F29" s="7">
        <f t="shared" si="10"/>
        <v>88.888888888888886</v>
      </c>
      <c r="G29" s="7">
        <f>SUM(CALCULATION!E24:G24)</f>
        <v>112</v>
      </c>
      <c r="H29" s="7">
        <f t="shared" si="1"/>
        <v>76.712328767123282</v>
      </c>
      <c r="I29">
        <f>SUM(CALCULATION!AH9:AI9)</f>
        <v>16</v>
      </c>
      <c r="J29">
        <f t="shared" si="9"/>
        <v>88.888888888888886</v>
      </c>
      <c r="K29" s="7">
        <f>SUM(CALCULATION!I24:K24)</f>
        <v>99</v>
      </c>
      <c r="L29" s="11">
        <f t="shared" si="2"/>
        <v>76.744186046511629</v>
      </c>
      <c r="M29" s="7">
        <f>SUM(CALCULATION!AA24:AC24)</f>
        <v>8</v>
      </c>
      <c r="N29" s="7">
        <f t="shared" si="11"/>
        <v>66.666666666666657</v>
      </c>
      <c r="O29" s="7">
        <f>SUM(CALCULATION!M24:O24)</f>
        <v>47</v>
      </c>
      <c r="P29" s="7">
        <f t="shared" si="3"/>
        <v>88.679245283018872</v>
      </c>
      <c r="Q29" s="7">
        <f>SUM(CALCULATION!AD24:AF24)</f>
        <v>14</v>
      </c>
      <c r="R29" s="7">
        <f t="shared" si="12"/>
        <v>100</v>
      </c>
      <c r="S29" s="7">
        <f>SUM(CALCULATION!Q24:R24)</f>
        <v>7</v>
      </c>
      <c r="T29" s="7">
        <f t="shared" si="4"/>
        <v>63.636363636363633</v>
      </c>
    </row>
    <row r="30" spans="1:20">
      <c r="A30" s="8">
        <v>25</v>
      </c>
      <c r="B30" s="1" t="s">
        <v>44</v>
      </c>
      <c r="C30" s="7">
        <f>SUM(CALCULATION!A25:C25)</f>
        <v>6</v>
      </c>
      <c r="D30" s="11">
        <f t="shared" si="0"/>
        <v>6.8965517241379306</v>
      </c>
      <c r="E30" s="7">
        <f>SUM(CALCULATION!T25:U25)</f>
        <v>0</v>
      </c>
      <c r="F30" s="7">
        <f t="shared" si="10"/>
        <v>0</v>
      </c>
      <c r="G30" s="7">
        <f>SUM(CALCULATION!E25:G25)</f>
        <v>9</v>
      </c>
      <c r="H30" s="7">
        <f t="shared" si="1"/>
        <v>6.1643835616438354</v>
      </c>
      <c r="I30">
        <f>SUM(CALCULATION!AH10:AI10)</f>
        <v>0</v>
      </c>
      <c r="J30">
        <f t="shared" si="9"/>
        <v>0</v>
      </c>
      <c r="K30" s="7">
        <f>SUM(CALCULATION!I25:K25)</f>
        <v>6</v>
      </c>
      <c r="L30" s="11">
        <f t="shared" si="2"/>
        <v>4.6511627906976747</v>
      </c>
      <c r="M30" s="7">
        <f>SUM(CALCULATION!AA25:AC25)</f>
        <v>0</v>
      </c>
      <c r="N30" s="7">
        <f t="shared" si="11"/>
        <v>0</v>
      </c>
      <c r="O30" s="7">
        <f>SUM(CALCULATION!M25:O25)</f>
        <v>4</v>
      </c>
      <c r="P30" s="7">
        <f t="shared" si="3"/>
        <v>7.5471698113207548</v>
      </c>
      <c r="Q30" s="7">
        <f>SUM(CALCULATION!AD25:AF25)</f>
        <v>0</v>
      </c>
      <c r="R30" s="7">
        <f t="shared" si="12"/>
        <v>0</v>
      </c>
      <c r="S30" s="7">
        <f>SUM(CALCULATION!Q25:R25)</f>
        <v>0</v>
      </c>
      <c r="T30" s="7">
        <f t="shared" si="4"/>
        <v>0</v>
      </c>
    </row>
    <row r="31" spans="1:20">
      <c r="A31" s="8">
        <v>26</v>
      </c>
      <c r="B31" s="1" t="s">
        <v>45</v>
      </c>
      <c r="C31" s="7">
        <f>SUM(CALCULATION!A26:C26)</f>
        <v>85</v>
      </c>
      <c r="D31" s="11">
        <f t="shared" si="0"/>
        <v>97.701149425287355</v>
      </c>
      <c r="E31" s="7">
        <f>SUM(CALCULATION!T26:U26)</f>
        <v>9</v>
      </c>
      <c r="F31" s="7">
        <f t="shared" si="10"/>
        <v>100</v>
      </c>
      <c r="G31" s="7">
        <f>SUM(CALCULATION!E26:G26)</f>
        <v>140</v>
      </c>
      <c r="H31" s="7">
        <f t="shared" si="1"/>
        <v>95.890410958904098</v>
      </c>
      <c r="I31">
        <f>SUM(CALCULATION!AH11:AI11)</f>
        <v>18</v>
      </c>
      <c r="J31">
        <f t="shared" si="9"/>
        <v>100</v>
      </c>
      <c r="K31" s="7">
        <f>SUM(CALCULATION!I26:K26)</f>
        <v>123</v>
      </c>
      <c r="L31" s="11">
        <f t="shared" si="2"/>
        <v>95.348837209302332</v>
      </c>
      <c r="M31" s="7">
        <f>SUM(CALCULATION!AA26:AC26)</f>
        <v>12</v>
      </c>
      <c r="N31" s="7">
        <f t="shared" si="11"/>
        <v>100</v>
      </c>
      <c r="O31" s="7">
        <f>SUM(CALCULATION!M26:O26)</f>
        <v>53</v>
      </c>
      <c r="P31" s="7">
        <f t="shared" si="3"/>
        <v>100</v>
      </c>
      <c r="Q31" s="7">
        <f>SUM(CALCULATION!AD26:AF26)</f>
        <v>14</v>
      </c>
      <c r="R31" s="7">
        <f t="shared" si="12"/>
        <v>100</v>
      </c>
      <c r="S31" s="7">
        <f>SUM(CALCULATION!Q26:R26)</f>
        <v>10</v>
      </c>
      <c r="T31" s="7">
        <f t="shared" si="4"/>
        <v>90.909090909090907</v>
      </c>
    </row>
    <row r="32" spans="1:20">
      <c r="A32" s="8">
        <v>27</v>
      </c>
      <c r="B32" s="1" t="s">
        <v>46</v>
      </c>
      <c r="C32" s="7">
        <f>SUM(CALCULATION!A27:C27)</f>
        <v>78</v>
      </c>
      <c r="D32" s="11">
        <f t="shared" si="0"/>
        <v>89.65517241379311</v>
      </c>
      <c r="E32" s="7">
        <f>SUM(CALCULATION!T27:U27)</f>
        <v>9</v>
      </c>
      <c r="F32" s="7">
        <f t="shared" si="10"/>
        <v>100</v>
      </c>
      <c r="G32" s="7">
        <f>SUM(CALCULATION!E27:G27)</f>
        <v>124</v>
      </c>
      <c r="H32" s="7">
        <f t="shared" si="1"/>
        <v>84.93150684931507</v>
      </c>
      <c r="I32">
        <f>SUM(CALCULATION!AH12:AI12)</f>
        <v>18</v>
      </c>
      <c r="J32">
        <f t="shared" si="9"/>
        <v>100</v>
      </c>
      <c r="K32" s="7">
        <f>SUM(CALCULATION!I27:K27)</f>
        <v>112</v>
      </c>
      <c r="L32" s="11">
        <f t="shared" si="2"/>
        <v>86.821705426356587</v>
      </c>
      <c r="M32" s="7">
        <f>SUM(CALCULATION!AA27:AC27)</f>
        <v>7</v>
      </c>
      <c r="N32" s="7">
        <f t="shared" si="11"/>
        <v>58.333333333333336</v>
      </c>
      <c r="O32" s="7">
        <f>SUM(CALCULATION!M27:O27)</f>
        <v>47</v>
      </c>
      <c r="P32" s="7">
        <f t="shared" si="3"/>
        <v>88.679245283018872</v>
      </c>
      <c r="Q32" s="7">
        <f>SUM(CALCULATION!AD27:AF27)</f>
        <v>14</v>
      </c>
      <c r="R32" s="7">
        <f t="shared" si="12"/>
        <v>100</v>
      </c>
      <c r="S32" s="7">
        <f>SUM(CALCULATION!Q27:R27)</f>
        <v>8</v>
      </c>
      <c r="T32" s="7">
        <f t="shared" si="4"/>
        <v>72.727272727272734</v>
      </c>
    </row>
    <row r="33" spans="1:20">
      <c r="A33" s="8">
        <v>28</v>
      </c>
      <c r="B33" s="1" t="s">
        <v>47</v>
      </c>
      <c r="C33" s="7">
        <f>SUM(CALCULATION!A28:C28)</f>
        <v>79</v>
      </c>
      <c r="D33" s="11">
        <f t="shared" si="0"/>
        <v>90.804597701149419</v>
      </c>
      <c r="E33" s="7">
        <f>SUM(CALCULATION!T28:U28)</f>
        <v>6</v>
      </c>
      <c r="F33" s="7">
        <f t="shared" si="10"/>
        <v>66.666666666666657</v>
      </c>
      <c r="G33" s="7">
        <f>SUM(CALCULATION!E28:G28)</f>
        <v>128</v>
      </c>
      <c r="H33" s="7">
        <f t="shared" si="1"/>
        <v>87.671232876712324</v>
      </c>
      <c r="I33">
        <f>SUM(CALCULATION!AH13:AI13)</f>
        <v>18</v>
      </c>
      <c r="J33">
        <f t="shared" si="9"/>
        <v>100</v>
      </c>
      <c r="K33" s="7">
        <f>SUM(CALCULATION!I28:K28)</f>
        <v>105</v>
      </c>
      <c r="L33" s="11">
        <f t="shared" si="2"/>
        <v>81.395348837209298</v>
      </c>
      <c r="M33" s="7">
        <f>SUM(CALCULATION!AA28:AC28)</f>
        <v>11</v>
      </c>
      <c r="N33" s="7">
        <f t="shared" si="11"/>
        <v>91.666666666666657</v>
      </c>
      <c r="O33" s="7">
        <f>SUM(CALCULATION!M28:O28)</f>
        <v>50</v>
      </c>
      <c r="P33" s="7">
        <f t="shared" si="3"/>
        <v>94.339622641509436</v>
      </c>
      <c r="Q33" s="7">
        <f>SUM(CALCULATION!AD28:AF28)</f>
        <v>13</v>
      </c>
      <c r="R33" s="7">
        <f t="shared" si="12"/>
        <v>92.857142857142861</v>
      </c>
      <c r="S33" s="7">
        <f>SUM(CALCULATION!Q28:R28)</f>
        <v>10</v>
      </c>
      <c r="T33" s="7">
        <f t="shared" si="4"/>
        <v>90.909090909090907</v>
      </c>
    </row>
    <row r="34" spans="1:20">
      <c r="A34" s="8">
        <v>29</v>
      </c>
      <c r="B34" s="1" t="s">
        <v>48</v>
      </c>
      <c r="C34" s="7">
        <f>SUM(CALCULATION!A29:C29)</f>
        <v>78</v>
      </c>
      <c r="D34" s="11">
        <f t="shared" si="0"/>
        <v>89.65517241379311</v>
      </c>
      <c r="E34" s="7">
        <f>SUM(CALCULATION!T29:U29)</f>
        <v>5</v>
      </c>
      <c r="F34" s="7">
        <f t="shared" si="10"/>
        <v>55.555555555555557</v>
      </c>
      <c r="G34" s="7">
        <f>SUM(CALCULATION!E29:G29)</f>
        <v>126</v>
      </c>
      <c r="H34" s="7">
        <f t="shared" si="1"/>
        <v>86.301369863013704</v>
      </c>
      <c r="I34">
        <f>SUM(CALCULATION!AH14:AI14)</f>
        <v>18</v>
      </c>
      <c r="J34">
        <f t="shared" si="9"/>
        <v>100</v>
      </c>
      <c r="K34" s="7">
        <f>SUM(CALCULATION!I29:K29)</f>
        <v>107</v>
      </c>
      <c r="L34" s="11">
        <f t="shared" si="2"/>
        <v>82.945736434108525</v>
      </c>
      <c r="M34" s="7">
        <f>SUM(CALCULATION!AA29:AC29)</f>
        <v>9</v>
      </c>
      <c r="N34" s="7">
        <f t="shared" si="11"/>
        <v>75</v>
      </c>
      <c r="O34" s="7">
        <f>SUM(CALCULATION!M29:O29)</f>
        <v>47</v>
      </c>
      <c r="P34" s="7">
        <f t="shared" si="3"/>
        <v>88.679245283018872</v>
      </c>
      <c r="Q34" s="7">
        <f>SUM(CALCULATION!AD29:AF29)</f>
        <v>13</v>
      </c>
      <c r="R34" s="7">
        <f t="shared" si="12"/>
        <v>92.857142857142861</v>
      </c>
      <c r="S34" s="7">
        <f>SUM(CALCULATION!Q29:R29)</f>
        <v>7</v>
      </c>
      <c r="T34" s="7">
        <f t="shared" si="4"/>
        <v>63.636363636363633</v>
      </c>
    </row>
    <row r="35" spans="1:20" ht="25.5">
      <c r="A35" s="8">
        <v>30</v>
      </c>
      <c r="B35" s="2" t="s">
        <v>49</v>
      </c>
      <c r="C35" s="7">
        <f>SUM(CALCULATION!A30:C30)</f>
        <v>85</v>
      </c>
      <c r="D35" s="11">
        <f t="shared" si="0"/>
        <v>97.701149425287355</v>
      </c>
      <c r="E35" s="7">
        <f>SUM(CALCULATION!T30:U30)</f>
        <v>8</v>
      </c>
      <c r="F35" s="7">
        <f t="shared" si="10"/>
        <v>88.888888888888886</v>
      </c>
      <c r="G35" s="7">
        <f>SUM(CALCULATION!E30:G30)</f>
        <v>136</v>
      </c>
      <c r="H35" s="7">
        <f t="shared" si="1"/>
        <v>93.150684931506845</v>
      </c>
      <c r="I35">
        <f>SUM(CALCULATION!AH15:AI15)</f>
        <v>18</v>
      </c>
      <c r="J35">
        <f t="shared" si="9"/>
        <v>100</v>
      </c>
      <c r="K35" s="7">
        <f>SUM(CALCULATION!I30:K30)</f>
        <v>125</v>
      </c>
      <c r="L35" s="11">
        <f t="shared" si="2"/>
        <v>96.899224806201545</v>
      </c>
      <c r="M35" s="7">
        <f>SUM(CALCULATION!AA30:AC30)</f>
        <v>12</v>
      </c>
      <c r="N35" s="7">
        <f t="shared" si="11"/>
        <v>100</v>
      </c>
      <c r="O35" s="7">
        <f>SUM(CALCULATION!M30:O30)</f>
        <v>52</v>
      </c>
      <c r="P35" s="7">
        <f t="shared" si="3"/>
        <v>98.113207547169807</v>
      </c>
      <c r="Q35" s="7">
        <f>SUM(CALCULATION!AD30:AF30)</f>
        <v>14</v>
      </c>
      <c r="R35" s="7">
        <f t="shared" si="12"/>
        <v>100</v>
      </c>
      <c r="S35" s="7">
        <f>SUM(CALCULATION!Q30:R30)</f>
        <v>10</v>
      </c>
      <c r="T35" s="7">
        <f t="shared" si="4"/>
        <v>90.909090909090907</v>
      </c>
    </row>
    <row r="36" spans="1:20">
      <c r="A36" s="8">
        <v>31</v>
      </c>
      <c r="B36" s="1" t="s">
        <v>50</v>
      </c>
      <c r="C36" s="7">
        <f>SUM(CALCULATION!A31:C31)</f>
        <v>73</v>
      </c>
      <c r="D36" s="11">
        <f t="shared" si="0"/>
        <v>83.908045977011497</v>
      </c>
      <c r="E36" s="7">
        <f>SUM(CALCULATION!T31:U31)</f>
        <v>4</v>
      </c>
      <c r="F36" s="7">
        <f>E36/5*100</f>
        <v>80</v>
      </c>
      <c r="G36" s="7">
        <f>SUM(CALCULATION!E31:G31)</f>
        <v>123</v>
      </c>
      <c r="H36" s="7">
        <f t="shared" si="1"/>
        <v>84.246575342465761</v>
      </c>
      <c r="I36" s="7">
        <f>SUM(CALCULATION!X31:Y31)</f>
        <v>10</v>
      </c>
      <c r="J36" s="7">
        <f>I36/12*100</f>
        <v>83.333333333333343</v>
      </c>
      <c r="K36" s="7">
        <f>SUM(CALCULATION!I31:K31)</f>
        <v>111</v>
      </c>
      <c r="L36" s="11">
        <f t="shared" si="2"/>
        <v>86.04651162790698</v>
      </c>
      <c r="M36" s="7">
        <f>SUM(CALCULATION!AA31:AC31)</f>
        <v>15</v>
      </c>
      <c r="N36" s="7">
        <f>M36/18*100</f>
        <v>83.333333333333343</v>
      </c>
      <c r="O36" s="7">
        <f>SUM(CALCULATION!M31:O31)</f>
        <v>49</v>
      </c>
      <c r="P36" s="7">
        <f t="shared" si="3"/>
        <v>92.452830188679243</v>
      </c>
      <c r="Q36" s="7">
        <f>SUM(CALCULATION!AD31:AF31)</f>
        <v>11</v>
      </c>
      <c r="R36" s="7">
        <f>Q36/13*100</f>
        <v>84.615384615384613</v>
      </c>
      <c r="S36" s="7">
        <f>SUM(CALCULATION!Q31:R31)</f>
        <v>9</v>
      </c>
      <c r="T36" s="7">
        <f t="shared" si="4"/>
        <v>81.818181818181827</v>
      </c>
    </row>
    <row r="37" spans="1:20">
      <c r="A37" s="8">
        <v>32</v>
      </c>
      <c r="B37" s="1" t="s">
        <v>51</v>
      </c>
      <c r="C37" s="7">
        <f>SUM(CALCULATION!A32:C32)</f>
        <v>85</v>
      </c>
      <c r="D37" s="11">
        <f t="shared" si="0"/>
        <v>97.701149425287355</v>
      </c>
      <c r="E37" s="7">
        <f>SUM(CALCULATION!T32:U32)</f>
        <v>5</v>
      </c>
      <c r="F37" s="7">
        <f t="shared" ref="F37:F50" si="13">E37/5*100</f>
        <v>100</v>
      </c>
      <c r="G37" s="7">
        <f>SUM(CALCULATION!E32:G32)</f>
        <v>137</v>
      </c>
      <c r="H37" s="7">
        <f t="shared" si="1"/>
        <v>93.835616438356169</v>
      </c>
      <c r="I37" s="7">
        <f>SUM(CALCULATION!X32:Y32)</f>
        <v>12</v>
      </c>
      <c r="J37" s="7">
        <f t="shared" ref="J37:J50" si="14">I37/12*100</f>
        <v>100</v>
      </c>
      <c r="K37" s="7">
        <f>SUM(CALCULATION!I32:K32)</f>
        <v>118</v>
      </c>
      <c r="L37" s="11">
        <f t="shared" si="2"/>
        <v>91.472868217054256</v>
      </c>
      <c r="M37" s="7">
        <f>SUM(CALCULATION!AA32:AC32)</f>
        <v>16</v>
      </c>
      <c r="N37" s="7">
        <f t="shared" ref="N37:N50" si="15">M37/18*100</f>
        <v>88.888888888888886</v>
      </c>
      <c r="O37" s="7">
        <f>SUM(CALCULATION!M32:O32)</f>
        <v>53</v>
      </c>
      <c r="P37" s="7">
        <f t="shared" si="3"/>
        <v>100</v>
      </c>
      <c r="Q37" s="7">
        <f>SUM(CALCULATION!AD32:AF32)</f>
        <v>13</v>
      </c>
      <c r="R37" s="7">
        <f t="shared" ref="R37:R50" si="16">Q37/13*100</f>
        <v>100</v>
      </c>
      <c r="S37" s="7">
        <f>SUM(CALCULATION!Q32:R32)</f>
        <v>11</v>
      </c>
      <c r="T37" s="7">
        <f t="shared" si="4"/>
        <v>100</v>
      </c>
    </row>
    <row r="38" spans="1:20">
      <c r="A38" s="8">
        <v>33</v>
      </c>
      <c r="B38" s="1" t="s">
        <v>52</v>
      </c>
      <c r="C38" s="7">
        <f>SUM(CALCULATION!A33:C33)</f>
        <v>85</v>
      </c>
      <c r="D38" s="11">
        <f t="shared" ref="D38:D64" si="17">C38/87*100</f>
        <v>97.701149425287355</v>
      </c>
      <c r="E38" s="7">
        <f>SUM(CALCULATION!T33:U33)</f>
        <v>5</v>
      </c>
      <c r="F38" s="7">
        <f t="shared" si="13"/>
        <v>100</v>
      </c>
      <c r="G38" s="7">
        <f>SUM(CALCULATION!E33:G33)</f>
        <v>131</v>
      </c>
      <c r="H38" s="7">
        <f t="shared" ref="H38:H64" si="18">G38/146*100</f>
        <v>89.726027397260282</v>
      </c>
      <c r="I38" s="7">
        <f>SUM(CALCULATION!X33:Y33)</f>
        <v>12</v>
      </c>
      <c r="J38" s="7">
        <f t="shared" si="14"/>
        <v>100</v>
      </c>
      <c r="K38" s="7">
        <f>SUM(CALCULATION!I33:K33)</f>
        <v>120</v>
      </c>
      <c r="L38" s="11">
        <f t="shared" ref="L38:L64" si="19">K38/129*100</f>
        <v>93.023255813953483</v>
      </c>
      <c r="M38" s="7">
        <f>SUM(CALCULATION!AA33:AC33)</f>
        <v>14</v>
      </c>
      <c r="N38" s="7">
        <f t="shared" si="15"/>
        <v>77.777777777777786</v>
      </c>
      <c r="O38" s="7">
        <f>SUM(CALCULATION!M33:O33)</f>
        <v>47</v>
      </c>
      <c r="P38" s="7">
        <f t="shared" ref="P38:P64" si="20">O38/53*100</f>
        <v>88.679245283018872</v>
      </c>
      <c r="Q38" s="7">
        <f>SUM(CALCULATION!AD33:AF33)</f>
        <v>9</v>
      </c>
      <c r="R38" s="7">
        <f t="shared" si="16"/>
        <v>69.230769230769226</v>
      </c>
      <c r="S38" s="7">
        <f>SUM(CALCULATION!Q33:R33)</f>
        <v>9</v>
      </c>
      <c r="T38" s="7">
        <f t="shared" ref="T38:T64" si="21">S38/11*100</f>
        <v>81.818181818181827</v>
      </c>
    </row>
    <row r="39" spans="1:20">
      <c r="A39" s="8">
        <v>34</v>
      </c>
      <c r="B39" s="1" t="s">
        <v>53</v>
      </c>
      <c r="C39" s="7">
        <f>SUM(CALCULATION!A34:C34)</f>
        <v>81</v>
      </c>
      <c r="D39" s="11">
        <f t="shared" si="17"/>
        <v>93.103448275862064</v>
      </c>
      <c r="E39" s="7">
        <f>SUM(CALCULATION!T34:U34)</f>
        <v>4</v>
      </c>
      <c r="F39" s="7">
        <f t="shared" si="13"/>
        <v>80</v>
      </c>
      <c r="G39" s="7">
        <f>SUM(CALCULATION!E34:G34)</f>
        <v>132</v>
      </c>
      <c r="H39" s="7">
        <f t="shared" si="18"/>
        <v>90.410958904109577</v>
      </c>
      <c r="I39" s="7">
        <f>SUM(CALCULATION!X34:Y34)</f>
        <v>12</v>
      </c>
      <c r="J39" s="7">
        <f t="shared" si="14"/>
        <v>100</v>
      </c>
      <c r="K39" s="7">
        <f>SUM(CALCULATION!I34:K34)</f>
        <v>117</v>
      </c>
      <c r="L39" s="11">
        <f t="shared" si="19"/>
        <v>90.697674418604649</v>
      </c>
      <c r="M39" s="7">
        <f>SUM(CALCULATION!AA34:AC34)</f>
        <v>11</v>
      </c>
      <c r="N39" s="7">
        <f t="shared" si="15"/>
        <v>61.111111111111114</v>
      </c>
      <c r="O39" s="7">
        <f>SUM(CALCULATION!M34:O34)</f>
        <v>53</v>
      </c>
      <c r="P39" s="7">
        <f t="shared" si="20"/>
        <v>100</v>
      </c>
      <c r="Q39" s="7">
        <f>SUM(CALCULATION!AD34:AF34)</f>
        <v>13</v>
      </c>
      <c r="R39" s="7">
        <f t="shared" si="16"/>
        <v>100</v>
      </c>
      <c r="S39" s="7">
        <f>SUM(CALCULATION!Q34:R34)</f>
        <v>10</v>
      </c>
      <c r="T39" s="7">
        <f t="shared" si="21"/>
        <v>90.909090909090907</v>
      </c>
    </row>
    <row r="40" spans="1:20">
      <c r="A40" s="8">
        <v>35</v>
      </c>
      <c r="B40" s="1" t="s">
        <v>54</v>
      </c>
      <c r="C40" s="7">
        <f>SUM(CALCULATION!A35:C35)</f>
        <v>82</v>
      </c>
      <c r="D40" s="11">
        <f t="shared" si="17"/>
        <v>94.252873563218387</v>
      </c>
      <c r="E40" s="7">
        <f>SUM(CALCULATION!T35:U35)</f>
        <v>5</v>
      </c>
      <c r="F40" s="7">
        <f t="shared" si="13"/>
        <v>100</v>
      </c>
      <c r="G40" s="7">
        <f>SUM(CALCULATION!E35:G35)</f>
        <v>134</v>
      </c>
      <c r="H40" s="7">
        <f t="shared" si="18"/>
        <v>91.780821917808225</v>
      </c>
      <c r="I40" s="7">
        <f>SUM(CALCULATION!X35:Y35)</f>
        <v>12</v>
      </c>
      <c r="J40" s="7">
        <f t="shared" si="14"/>
        <v>100</v>
      </c>
      <c r="K40" s="7">
        <f>SUM(CALCULATION!I35:K35)</f>
        <v>118</v>
      </c>
      <c r="L40" s="11">
        <f t="shared" si="19"/>
        <v>91.472868217054256</v>
      </c>
      <c r="M40" s="7">
        <f>SUM(CALCULATION!AA35:AC35)</f>
        <v>15</v>
      </c>
      <c r="N40" s="7">
        <f t="shared" si="15"/>
        <v>83.333333333333343</v>
      </c>
      <c r="O40" s="7">
        <f>SUM(CALCULATION!M35:O35)</f>
        <v>53</v>
      </c>
      <c r="P40" s="7">
        <f t="shared" si="20"/>
        <v>100</v>
      </c>
      <c r="Q40" s="7">
        <f>SUM(CALCULATION!AD35:AF35)</f>
        <v>13</v>
      </c>
      <c r="R40" s="7">
        <f t="shared" si="16"/>
        <v>100</v>
      </c>
      <c r="S40" s="7">
        <f>SUM(CALCULATION!Q35:R35)</f>
        <v>11</v>
      </c>
      <c r="T40" s="7">
        <f t="shared" si="21"/>
        <v>100</v>
      </c>
    </row>
    <row r="41" spans="1:20">
      <c r="A41" s="8">
        <v>36</v>
      </c>
      <c r="B41" s="1" t="s">
        <v>55</v>
      </c>
      <c r="C41" s="7">
        <f>SUM(CALCULATION!A36:C36)</f>
        <v>81</v>
      </c>
      <c r="D41" s="11">
        <f t="shared" si="17"/>
        <v>93.103448275862064</v>
      </c>
      <c r="E41" s="7">
        <f>SUM(CALCULATION!T36:U36)</f>
        <v>4</v>
      </c>
      <c r="F41" s="7">
        <f t="shared" si="13"/>
        <v>80</v>
      </c>
      <c r="G41" s="7">
        <f>SUM(CALCULATION!E36:G36)</f>
        <v>137</v>
      </c>
      <c r="H41" s="7">
        <f t="shared" si="18"/>
        <v>93.835616438356169</v>
      </c>
      <c r="I41" s="7">
        <f>SUM(CALCULATION!X36:Y36)</f>
        <v>10</v>
      </c>
      <c r="J41" s="7">
        <f t="shared" si="14"/>
        <v>83.333333333333343</v>
      </c>
      <c r="K41" s="7">
        <f>SUM(CALCULATION!I36:K36)</f>
        <v>117</v>
      </c>
      <c r="L41" s="11">
        <f t="shared" si="19"/>
        <v>90.697674418604649</v>
      </c>
      <c r="M41" s="7">
        <f>SUM(CALCULATION!AA36:AC36)</f>
        <v>16</v>
      </c>
      <c r="N41" s="7">
        <f t="shared" si="15"/>
        <v>88.888888888888886</v>
      </c>
      <c r="O41" s="7">
        <f>SUM(CALCULATION!M36:O36)</f>
        <v>51</v>
      </c>
      <c r="P41" s="7">
        <f t="shared" si="20"/>
        <v>96.226415094339629</v>
      </c>
      <c r="Q41" s="7">
        <f>SUM(CALCULATION!AD36:AF36)</f>
        <v>12</v>
      </c>
      <c r="R41" s="7">
        <f t="shared" si="16"/>
        <v>92.307692307692307</v>
      </c>
      <c r="S41" s="7">
        <f>SUM(CALCULATION!Q36:R36)</f>
        <v>11</v>
      </c>
      <c r="T41" s="7">
        <f t="shared" si="21"/>
        <v>100</v>
      </c>
    </row>
    <row r="42" spans="1:20">
      <c r="A42" s="8">
        <v>37</v>
      </c>
      <c r="B42" s="1" t="s">
        <v>56</v>
      </c>
      <c r="C42" s="7">
        <f>SUM(CALCULATION!A37:C37)</f>
        <v>85</v>
      </c>
      <c r="D42" s="11">
        <f t="shared" si="17"/>
        <v>97.701149425287355</v>
      </c>
      <c r="E42" s="7">
        <f>SUM(CALCULATION!T37:U37)</f>
        <v>5</v>
      </c>
      <c r="F42" s="7">
        <f t="shared" si="13"/>
        <v>100</v>
      </c>
      <c r="G42" s="7">
        <f>SUM(CALCULATION!E37:G37)</f>
        <v>140</v>
      </c>
      <c r="H42" s="7">
        <f t="shared" si="18"/>
        <v>95.890410958904098</v>
      </c>
      <c r="I42" s="7">
        <f>SUM(CALCULATION!X37:Y37)</f>
        <v>12</v>
      </c>
      <c r="J42" s="7">
        <f t="shared" si="14"/>
        <v>100</v>
      </c>
      <c r="K42" s="7">
        <f>SUM(CALCULATION!I37:K37)</f>
        <v>125</v>
      </c>
      <c r="L42" s="11">
        <f t="shared" si="19"/>
        <v>96.899224806201545</v>
      </c>
      <c r="M42" s="7">
        <f>SUM(CALCULATION!AA37:AC37)</f>
        <v>17</v>
      </c>
      <c r="N42" s="7">
        <f t="shared" si="15"/>
        <v>94.444444444444443</v>
      </c>
      <c r="O42" s="7">
        <f>SUM(CALCULATION!M37:O37)</f>
        <v>53</v>
      </c>
      <c r="P42" s="7">
        <f t="shared" si="20"/>
        <v>100</v>
      </c>
      <c r="Q42" s="7">
        <f>SUM(CALCULATION!AD37:AF37)</f>
        <v>12</v>
      </c>
      <c r="R42" s="7">
        <f t="shared" si="16"/>
        <v>92.307692307692307</v>
      </c>
      <c r="S42" s="7">
        <f>SUM(CALCULATION!Q37:R37)</f>
        <v>11</v>
      </c>
      <c r="T42" s="7">
        <f t="shared" si="21"/>
        <v>100</v>
      </c>
    </row>
    <row r="43" spans="1:20">
      <c r="A43" s="8">
        <v>38</v>
      </c>
      <c r="B43" s="2" t="s">
        <v>57</v>
      </c>
      <c r="C43" s="7">
        <f>SUM(CALCULATION!A38:C38)</f>
        <v>74</v>
      </c>
      <c r="D43" s="11">
        <f t="shared" si="17"/>
        <v>85.057471264367805</v>
      </c>
      <c r="E43" s="7">
        <f>SUM(CALCULATION!T38:U38)</f>
        <v>5</v>
      </c>
      <c r="F43" s="7">
        <f t="shared" si="13"/>
        <v>100</v>
      </c>
      <c r="G43" s="7">
        <f>SUM(CALCULATION!E38:G38)</f>
        <v>135</v>
      </c>
      <c r="H43" s="7">
        <f t="shared" si="18"/>
        <v>92.465753424657535</v>
      </c>
      <c r="I43" s="7">
        <f>SUM(CALCULATION!X38:Y38)</f>
        <v>10</v>
      </c>
      <c r="J43" s="7">
        <f t="shared" si="14"/>
        <v>83.333333333333343</v>
      </c>
      <c r="K43" s="7">
        <f>SUM(CALCULATION!I38:K38)</f>
        <v>113</v>
      </c>
      <c r="L43" s="11">
        <f t="shared" si="19"/>
        <v>87.596899224806208</v>
      </c>
      <c r="M43" s="7">
        <f>SUM(CALCULATION!AA38:AC38)</f>
        <v>16</v>
      </c>
      <c r="N43" s="7">
        <f t="shared" si="15"/>
        <v>88.888888888888886</v>
      </c>
      <c r="O43" s="7">
        <f>SUM(CALCULATION!M38:O38)</f>
        <v>52</v>
      </c>
      <c r="P43" s="7">
        <f t="shared" si="20"/>
        <v>98.113207547169807</v>
      </c>
      <c r="Q43" s="7">
        <f>SUM(CALCULATION!AD38:AF38)</f>
        <v>13</v>
      </c>
      <c r="R43" s="7">
        <f t="shared" si="16"/>
        <v>100</v>
      </c>
      <c r="S43" s="7">
        <f>SUM(CALCULATION!Q38:R38)</f>
        <v>11</v>
      </c>
      <c r="T43" s="7">
        <f t="shared" si="21"/>
        <v>100</v>
      </c>
    </row>
    <row r="44" spans="1:20">
      <c r="A44" s="8">
        <v>39</v>
      </c>
      <c r="B44" s="1" t="s">
        <v>58</v>
      </c>
      <c r="C44" s="7">
        <f>SUM(CALCULATION!A39:C39)</f>
        <v>72</v>
      </c>
      <c r="D44" s="11">
        <f t="shared" si="17"/>
        <v>82.758620689655174</v>
      </c>
      <c r="E44" s="7">
        <f>SUM(CALCULATION!T39:U39)</f>
        <v>3</v>
      </c>
      <c r="F44" s="7">
        <f t="shared" si="13"/>
        <v>60</v>
      </c>
      <c r="G44" s="7">
        <f>SUM(CALCULATION!E39:G39)</f>
        <v>122</v>
      </c>
      <c r="H44" s="7">
        <f t="shared" si="18"/>
        <v>83.561643835616437</v>
      </c>
      <c r="I44" s="7">
        <f>SUM(CALCULATION!X39:Y39)</f>
        <v>12</v>
      </c>
      <c r="J44" s="7">
        <f t="shared" si="14"/>
        <v>100</v>
      </c>
      <c r="K44" s="7">
        <f>SUM(CALCULATION!I39:K39)</f>
        <v>102</v>
      </c>
      <c r="L44" s="11">
        <f t="shared" si="19"/>
        <v>79.069767441860463</v>
      </c>
      <c r="M44" s="7">
        <f>SUM(CALCULATION!AA39:AC39)</f>
        <v>17</v>
      </c>
      <c r="N44" s="7">
        <f t="shared" si="15"/>
        <v>94.444444444444443</v>
      </c>
      <c r="O44" s="7">
        <f>SUM(CALCULATION!M39:O39)</f>
        <v>46</v>
      </c>
      <c r="P44" s="7">
        <f t="shared" si="20"/>
        <v>86.79245283018868</v>
      </c>
      <c r="Q44" s="7">
        <f>SUM(CALCULATION!AD39:AF39)</f>
        <v>9</v>
      </c>
      <c r="R44" s="7">
        <f t="shared" si="16"/>
        <v>69.230769230769226</v>
      </c>
      <c r="S44" s="7">
        <f>SUM(CALCULATION!Q39:R39)</f>
        <v>8</v>
      </c>
      <c r="T44" s="7">
        <f t="shared" si="21"/>
        <v>72.727272727272734</v>
      </c>
    </row>
    <row r="45" spans="1:20">
      <c r="A45" s="8">
        <v>40</v>
      </c>
      <c r="B45" s="1" t="s">
        <v>59</v>
      </c>
      <c r="C45" s="7">
        <f>SUM(CALCULATION!A40:C40)</f>
        <v>86</v>
      </c>
      <c r="D45" s="11">
        <f t="shared" si="17"/>
        <v>98.850574712643677</v>
      </c>
      <c r="E45" s="7">
        <f>SUM(CALCULATION!T40:U40)</f>
        <v>5</v>
      </c>
      <c r="F45" s="7">
        <f t="shared" si="13"/>
        <v>100</v>
      </c>
      <c r="G45" s="7">
        <f>SUM(CALCULATION!E40:G40)</f>
        <v>143</v>
      </c>
      <c r="H45" s="7">
        <f t="shared" si="18"/>
        <v>97.945205479452056</v>
      </c>
      <c r="I45" s="7">
        <f>SUM(CALCULATION!X40:Y40)</f>
        <v>12</v>
      </c>
      <c r="J45" s="7">
        <f t="shared" si="14"/>
        <v>100</v>
      </c>
      <c r="K45" s="7">
        <f>SUM(CALCULATION!I40:K40)</f>
        <v>126</v>
      </c>
      <c r="L45" s="11">
        <f t="shared" si="19"/>
        <v>97.674418604651152</v>
      </c>
      <c r="M45" s="7">
        <f>SUM(CALCULATION!AA40:AC40)</f>
        <v>17</v>
      </c>
      <c r="N45" s="7">
        <f t="shared" si="15"/>
        <v>94.444444444444443</v>
      </c>
      <c r="O45" s="7">
        <f>SUM(CALCULATION!M40:O40)</f>
        <v>53</v>
      </c>
      <c r="P45" s="7">
        <f t="shared" si="20"/>
        <v>100</v>
      </c>
      <c r="Q45" s="7">
        <f>SUM(CALCULATION!AD40:AF40)</f>
        <v>13</v>
      </c>
      <c r="R45" s="7">
        <f t="shared" si="16"/>
        <v>100</v>
      </c>
      <c r="S45" s="7">
        <f>SUM(CALCULATION!Q40:R40)</f>
        <v>11</v>
      </c>
      <c r="T45" s="7">
        <f t="shared" si="21"/>
        <v>100</v>
      </c>
    </row>
    <row r="46" spans="1:20">
      <c r="A46" s="8">
        <v>41</v>
      </c>
      <c r="B46" s="1" t="s">
        <v>60</v>
      </c>
      <c r="C46" s="7">
        <f>SUM(CALCULATION!A41:C41)</f>
        <v>84</v>
      </c>
      <c r="D46" s="11">
        <f t="shared" si="17"/>
        <v>96.551724137931032</v>
      </c>
      <c r="E46" s="7">
        <f>SUM(CALCULATION!T41:U41)</f>
        <v>5</v>
      </c>
      <c r="F46" s="7">
        <f t="shared" si="13"/>
        <v>100</v>
      </c>
      <c r="G46" s="7">
        <f>SUM(CALCULATION!E41:G41)</f>
        <v>132</v>
      </c>
      <c r="H46" s="7">
        <f t="shared" si="18"/>
        <v>90.410958904109577</v>
      </c>
      <c r="I46" s="7">
        <f>SUM(CALCULATION!X41:Y41)</f>
        <v>10</v>
      </c>
      <c r="J46" s="7">
        <f t="shared" si="14"/>
        <v>83.333333333333343</v>
      </c>
      <c r="K46" s="7">
        <f>SUM(CALCULATION!I41:K41)</f>
        <v>120</v>
      </c>
      <c r="L46" s="11">
        <f t="shared" si="19"/>
        <v>93.023255813953483</v>
      </c>
      <c r="M46" s="7">
        <f>SUM(CALCULATION!AA41:AC41)</f>
        <v>15</v>
      </c>
      <c r="N46" s="7">
        <f t="shared" si="15"/>
        <v>83.333333333333343</v>
      </c>
      <c r="O46" s="7">
        <f>SUM(CALCULATION!M41:O41)</f>
        <v>48</v>
      </c>
      <c r="P46" s="7">
        <f t="shared" si="20"/>
        <v>90.566037735849065</v>
      </c>
      <c r="Q46" s="7">
        <f>SUM(CALCULATION!AD41:AF41)</f>
        <v>12</v>
      </c>
      <c r="R46" s="7">
        <f t="shared" si="16"/>
        <v>92.307692307692307</v>
      </c>
      <c r="S46" s="7">
        <f>SUM(CALCULATION!Q41:R41)</f>
        <v>7</v>
      </c>
      <c r="T46" s="7">
        <f t="shared" si="21"/>
        <v>63.636363636363633</v>
      </c>
    </row>
    <row r="47" spans="1:20">
      <c r="A47" s="8">
        <v>42</v>
      </c>
      <c r="B47" s="1" t="s">
        <v>61</v>
      </c>
      <c r="C47" s="7">
        <f>SUM(CALCULATION!A42:C42)</f>
        <v>85</v>
      </c>
      <c r="D47" s="11">
        <f t="shared" si="17"/>
        <v>97.701149425287355</v>
      </c>
      <c r="E47" s="7">
        <f>SUM(CALCULATION!T42:U42)</f>
        <v>5</v>
      </c>
      <c r="F47" s="7">
        <f t="shared" si="13"/>
        <v>100</v>
      </c>
      <c r="G47" s="7">
        <f>SUM(CALCULATION!E42:G42)</f>
        <v>140</v>
      </c>
      <c r="H47" s="7">
        <f t="shared" si="18"/>
        <v>95.890410958904098</v>
      </c>
      <c r="I47" s="7">
        <f>SUM(CALCULATION!X42:Y42)</f>
        <v>12</v>
      </c>
      <c r="J47" s="7">
        <f t="shared" si="14"/>
        <v>100</v>
      </c>
      <c r="K47" s="7">
        <f>SUM(CALCULATION!I42:K42)</f>
        <v>125</v>
      </c>
      <c r="L47" s="11">
        <f t="shared" si="19"/>
        <v>96.899224806201545</v>
      </c>
      <c r="M47" s="7">
        <f>SUM(CALCULATION!AA42:AC42)</f>
        <v>17</v>
      </c>
      <c r="N47" s="7">
        <f t="shared" si="15"/>
        <v>94.444444444444443</v>
      </c>
      <c r="O47" s="7">
        <f>SUM(CALCULATION!M42:O42)</f>
        <v>53</v>
      </c>
      <c r="P47" s="7">
        <f t="shared" si="20"/>
        <v>100</v>
      </c>
      <c r="Q47" s="7">
        <f>SUM(CALCULATION!AD42:AF42)</f>
        <v>13</v>
      </c>
      <c r="R47" s="7">
        <f t="shared" si="16"/>
        <v>100</v>
      </c>
      <c r="S47" s="7">
        <f>SUM(CALCULATION!Q42:R42)</f>
        <v>11</v>
      </c>
      <c r="T47" s="7">
        <f t="shared" si="21"/>
        <v>100</v>
      </c>
    </row>
    <row r="48" spans="1:20">
      <c r="A48" s="8">
        <v>43</v>
      </c>
      <c r="B48" s="1" t="s">
        <v>62</v>
      </c>
      <c r="C48" s="7">
        <f>SUM(CALCULATION!A43:C43)</f>
        <v>87</v>
      </c>
      <c r="D48" s="11">
        <f t="shared" si="17"/>
        <v>100</v>
      </c>
      <c r="E48" s="7">
        <f>SUM(CALCULATION!T43:U43)</f>
        <v>5</v>
      </c>
      <c r="F48" s="7">
        <f t="shared" si="13"/>
        <v>100</v>
      </c>
      <c r="G48" s="7">
        <f>SUM(CALCULATION!E43:G43)</f>
        <v>142</v>
      </c>
      <c r="H48" s="7">
        <f t="shared" si="18"/>
        <v>97.260273972602747</v>
      </c>
      <c r="I48" s="7">
        <f>SUM(CALCULATION!X43:Y43)</f>
        <v>12</v>
      </c>
      <c r="J48" s="7">
        <f t="shared" si="14"/>
        <v>100</v>
      </c>
      <c r="K48" s="7">
        <f>SUM(CALCULATION!I43:K43)</f>
        <v>128</v>
      </c>
      <c r="L48" s="11">
        <f t="shared" si="19"/>
        <v>99.224806201550393</v>
      </c>
      <c r="M48" s="7">
        <f>SUM(CALCULATION!AA43:AC43)</f>
        <v>16</v>
      </c>
      <c r="N48" s="7">
        <f t="shared" si="15"/>
        <v>88.888888888888886</v>
      </c>
      <c r="O48" s="7">
        <f>SUM(CALCULATION!M43:O43)</f>
        <v>51</v>
      </c>
      <c r="P48" s="7">
        <f t="shared" si="20"/>
        <v>96.226415094339629</v>
      </c>
      <c r="Q48" s="7">
        <f>SUM(CALCULATION!AD43:AF43)</f>
        <v>13</v>
      </c>
      <c r="R48" s="7">
        <f t="shared" si="16"/>
        <v>100</v>
      </c>
      <c r="S48" s="7">
        <f>SUM(CALCULATION!Q43:R43)</f>
        <v>11</v>
      </c>
      <c r="T48" s="7">
        <f t="shared" si="21"/>
        <v>100</v>
      </c>
    </row>
    <row r="49" spans="1:20">
      <c r="A49" s="8">
        <v>44</v>
      </c>
      <c r="B49" s="1" t="s">
        <v>63</v>
      </c>
      <c r="C49" s="7">
        <f>SUM(CALCULATION!A44:C44)</f>
        <v>59</v>
      </c>
      <c r="D49" s="11">
        <f t="shared" si="17"/>
        <v>67.81609195402298</v>
      </c>
      <c r="E49" s="7">
        <f>SUM(CALCULATION!T44:U44)</f>
        <v>5</v>
      </c>
      <c r="F49" s="7">
        <f t="shared" si="13"/>
        <v>100</v>
      </c>
      <c r="G49" s="7">
        <f>SUM(CALCULATION!E44:G44)</f>
        <v>105</v>
      </c>
      <c r="H49" s="7">
        <f t="shared" si="18"/>
        <v>71.917808219178085</v>
      </c>
      <c r="I49" s="7">
        <f>SUM(CALCULATION!X44:Y44)</f>
        <v>12</v>
      </c>
      <c r="J49" s="7">
        <f t="shared" si="14"/>
        <v>100</v>
      </c>
      <c r="K49" s="7">
        <f>SUM(CALCULATION!I44:K44)</f>
        <v>92</v>
      </c>
      <c r="L49" s="11">
        <f t="shared" si="19"/>
        <v>71.31782945736434</v>
      </c>
      <c r="M49" s="7">
        <f>SUM(CALCULATION!AA44:AC44)</f>
        <v>14</v>
      </c>
      <c r="N49" s="7">
        <f t="shared" si="15"/>
        <v>77.777777777777786</v>
      </c>
      <c r="O49" s="7">
        <f>SUM(CALCULATION!M44:O44)</f>
        <v>40</v>
      </c>
      <c r="P49" s="7">
        <f t="shared" si="20"/>
        <v>75.471698113207552</v>
      </c>
      <c r="Q49" s="7">
        <f>SUM(CALCULATION!AD44:AF44)</f>
        <v>9</v>
      </c>
      <c r="R49" s="7">
        <f t="shared" si="16"/>
        <v>69.230769230769226</v>
      </c>
      <c r="S49" s="7">
        <f>SUM(CALCULATION!Q44:R44)</f>
        <v>4</v>
      </c>
      <c r="T49" s="7">
        <f t="shared" si="21"/>
        <v>36.363636363636367</v>
      </c>
    </row>
    <row r="50" spans="1:20">
      <c r="A50" s="8">
        <v>45</v>
      </c>
      <c r="B50" s="1" t="s">
        <v>64</v>
      </c>
      <c r="C50" s="7">
        <f>SUM(CALCULATION!A45:C45)</f>
        <v>84</v>
      </c>
      <c r="D50" s="11">
        <f t="shared" si="17"/>
        <v>96.551724137931032</v>
      </c>
      <c r="E50" s="7">
        <f>SUM(CALCULATION!T45:U45)</f>
        <v>5</v>
      </c>
      <c r="F50" s="7">
        <f t="shared" si="13"/>
        <v>100</v>
      </c>
      <c r="G50" s="7">
        <f>SUM(CALCULATION!E45:G45)</f>
        <v>139</v>
      </c>
      <c r="H50" s="7">
        <f t="shared" si="18"/>
        <v>95.205479452054803</v>
      </c>
      <c r="I50" s="7">
        <f>SUM(CALCULATION!X45:Y45)</f>
        <v>10</v>
      </c>
      <c r="J50" s="7">
        <f t="shared" si="14"/>
        <v>83.333333333333343</v>
      </c>
      <c r="K50" s="7">
        <f>SUM(CALCULATION!I45:K45)</f>
        <v>124</v>
      </c>
      <c r="L50" s="11">
        <f t="shared" si="19"/>
        <v>96.124031007751938</v>
      </c>
      <c r="M50" s="7">
        <f>SUM(CALCULATION!AA45:AC45)</f>
        <v>17</v>
      </c>
      <c r="N50" s="7">
        <f t="shared" si="15"/>
        <v>94.444444444444443</v>
      </c>
      <c r="O50" s="7">
        <f>SUM(CALCULATION!M45:O45)</f>
        <v>49</v>
      </c>
      <c r="P50" s="7">
        <f t="shared" si="20"/>
        <v>92.452830188679243</v>
      </c>
      <c r="Q50" s="7">
        <f>SUM(CALCULATION!AD45:AF45)</f>
        <v>13</v>
      </c>
      <c r="R50" s="7">
        <f t="shared" si="16"/>
        <v>100</v>
      </c>
      <c r="S50" s="7">
        <f>SUM(CALCULATION!Q45:R45)</f>
        <v>10</v>
      </c>
      <c r="T50" s="7">
        <f t="shared" si="21"/>
        <v>90.909090909090907</v>
      </c>
    </row>
    <row r="51" spans="1:20">
      <c r="A51" s="8">
        <v>46</v>
      </c>
      <c r="B51" s="1" t="s">
        <v>65</v>
      </c>
      <c r="C51" s="7">
        <f>SUM(CALCULATION!A46:C46)</f>
        <v>78</v>
      </c>
      <c r="D51" s="11">
        <f t="shared" si="17"/>
        <v>89.65517241379311</v>
      </c>
      <c r="E51" s="7">
        <f>SUM(CALCULATION!T46:U46)</f>
        <v>5</v>
      </c>
      <c r="F51" s="7">
        <f>E51/7*100</f>
        <v>71.428571428571431</v>
      </c>
      <c r="G51" s="7">
        <f>SUM(CALCULATION!E46:G46)</f>
        <v>128</v>
      </c>
      <c r="H51" s="7">
        <f t="shared" si="18"/>
        <v>87.671232876712324</v>
      </c>
      <c r="I51" s="7">
        <f>SUM(CALCULATION!X46:Y46)</f>
        <v>8</v>
      </c>
      <c r="J51" s="7">
        <f>I51/10*100</f>
        <v>80</v>
      </c>
      <c r="K51" s="7">
        <f>SUM(CALCULATION!I46:K46)</f>
        <v>119</v>
      </c>
      <c r="L51" s="11">
        <f t="shared" si="19"/>
        <v>92.248062015503876</v>
      </c>
      <c r="M51" s="7">
        <f>SUM(CALCULATION!AA46:AC46)</f>
        <v>14</v>
      </c>
      <c r="N51" s="7">
        <f>M51/14*100</f>
        <v>100</v>
      </c>
      <c r="O51" s="7">
        <f>SUM(CALCULATION!M46:O46)</f>
        <v>48</v>
      </c>
      <c r="P51" s="7">
        <f t="shared" si="20"/>
        <v>90.566037735849065</v>
      </c>
      <c r="Q51" s="7">
        <f>SUM(CALCULATION!AD46:AF46)</f>
        <v>20</v>
      </c>
      <c r="R51" s="7">
        <f>Q51/20*100</f>
        <v>100</v>
      </c>
      <c r="S51" s="7">
        <f>SUM(CALCULATION!Q46:R46)</f>
        <v>9</v>
      </c>
      <c r="T51" s="7">
        <f t="shared" si="21"/>
        <v>81.818181818181827</v>
      </c>
    </row>
    <row r="52" spans="1:20">
      <c r="A52" s="8">
        <v>47</v>
      </c>
      <c r="B52" s="1" t="s">
        <v>66</v>
      </c>
      <c r="C52" s="7">
        <f>SUM(CALCULATION!A47:C47)</f>
        <v>84</v>
      </c>
      <c r="D52" s="11">
        <f t="shared" si="17"/>
        <v>96.551724137931032</v>
      </c>
      <c r="E52" s="7">
        <f>SUM(CALCULATION!T47:U47)</f>
        <v>6</v>
      </c>
      <c r="F52" s="7">
        <f t="shared" ref="F52:F64" si="22">E52/7*100</f>
        <v>85.714285714285708</v>
      </c>
      <c r="G52" s="7">
        <f>SUM(CALCULATION!E47:G47)</f>
        <v>135</v>
      </c>
      <c r="H52" s="7">
        <f t="shared" si="18"/>
        <v>92.465753424657535</v>
      </c>
      <c r="I52" s="7">
        <f>SUM(CALCULATION!X47:Y47)</f>
        <v>10</v>
      </c>
      <c r="J52" s="7">
        <f t="shared" ref="J52:J64" si="23">I52/10*100</f>
        <v>100</v>
      </c>
      <c r="K52" s="7">
        <f>SUM(CALCULATION!I47:K47)</f>
        <v>126</v>
      </c>
      <c r="L52" s="11">
        <f t="shared" si="19"/>
        <v>97.674418604651152</v>
      </c>
      <c r="M52" s="7">
        <f>SUM(CALCULATION!AA47:AC47)</f>
        <v>13</v>
      </c>
      <c r="N52" s="7">
        <f t="shared" ref="N52:N64" si="24">M52/14*100</f>
        <v>92.857142857142861</v>
      </c>
      <c r="O52" s="7">
        <f>SUM(CALCULATION!M47:O47)</f>
        <v>52</v>
      </c>
      <c r="P52" s="7">
        <f t="shared" si="20"/>
        <v>98.113207547169807</v>
      </c>
      <c r="Q52" s="7">
        <f>SUM(CALCULATION!AD47:AF47)</f>
        <v>19</v>
      </c>
      <c r="R52" s="7">
        <f t="shared" ref="R52:R64" si="25">Q52/20*100</f>
        <v>95</v>
      </c>
      <c r="S52" s="7">
        <f>SUM(CALCULATION!Q47:R47)</f>
        <v>11</v>
      </c>
      <c r="T52" s="7">
        <f t="shared" si="21"/>
        <v>100</v>
      </c>
    </row>
    <row r="53" spans="1:20" ht="12.75" customHeight="1">
      <c r="A53" s="8">
        <v>48</v>
      </c>
      <c r="B53" s="2" t="s">
        <v>67</v>
      </c>
      <c r="C53" s="7">
        <f>SUM(CALCULATION!A48:C48)</f>
        <v>81</v>
      </c>
      <c r="D53" s="11">
        <f t="shared" si="17"/>
        <v>93.103448275862064</v>
      </c>
      <c r="E53" s="7">
        <f>SUM(CALCULATION!T48:U48)</f>
        <v>7</v>
      </c>
      <c r="F53" s="7">
        <f t="shared" si="22"/>
        <v>100</v>
      </c>
      <c r="G53" s="7">
        <f>SUM(CALCULATION!E48:G48)</f>
        <v>138</v>
      </c>
      <c r="H53" s="7">
        <f t="shared" si="18"/>
        <v>94.520547945205479</v>
      </c>
      <c r="I53" s="7">
        <f>SUM(CALCULATION!X48:Y48)</f>
        <v>10</v>
      </c>
      <c r="J53" s="7">
        <f t="shared" si="23"/>
        <v>100</v>
      </c>
      <c r="K53" s="7">
        <f>SUM(CALCULATION!I48:K48)</f>
        <v>122</v>
      </c>
      <c r="L53" s="11">
        <f t="shared" si="19"/>
        <v>94.573643410852711</v>
      </c>
      <c r="M53" s="7">
        <f>SUM(CALCULATION!AA48:AC48)</f>
        <v>12</v>
      </c>
      <c r="N53" s="7">
        <f t="shared" si="24"/>
        <v>85.714285714285708</v>
      </c>
      <c r="O53" s="7">
        <f>SUM(CALCULATION!M48:O48)</f>
        <v>52</v>
      </c>
      <c r="P53" s="7">
        <f t="shared" si="20"/>
        <v>98.113207547169807</v>
      </c>
      <c r="Q53" s="7">
        <f>SUM(CALCULATION!AD48:AF48)</f>
        <v>19</v>
      </c>
      <c r="R53" s="7">
        <f t="shared" si="25"/>
        <v>95</v>
      </c>
      <c r="S53" s="7">
        <f>SUM(CALCULATION!Q48:R48)</f>
        <v>10</v>
      </c>
      <c r="T53" s="7">
        <f t="shared" si="21"/>
        <v>90.909090909090907</v>
      </c>
    </row>
    <row r="54" spans="1:20">
      <c r="A54" s="8">
        <v>49</v>
      </c>
      <c r="B54" s="1" t="s">
        <v>68</v>
      </c>
      <c r="C54" s="7">
        <f>SUM(CALCULATION!A49:C49)</f>
        <v>86</v>
      </c>
      <c r="D54" s="11">
        <f t="shared" si="17"/>
        <v>98.850574712643677</v>
      </c>
      <c r="E54" s="7">
        <f>SUM(CALCULATION!T49:U49)</f>
        <v>7</v>
      </c>
      <c r="F54" s="7">
        <f t="shared" si="22"/>
        <v>100</v>
      </c>
      <c r="G54" s="7">
        <f>SUM(CALCULATION!E49:G49)</f>
        <v>141</v>
      </c>
      <c r="H54" s="7">
        <f t="shared" si="18"/>
        <v>96.575342465753423</v>
      </c>
      <c r="I54" s="7">
        <f>SUM(CALCULATION!X49:Y49)</f>
        <v>10</v>
      </c>
      <c r="J54" s="7">
        <f t="shared" si="23"/>
        <v>100</v>
      </c>
      <c r="K54" s="7">
        <f>SUM(CALCULATION!I49:K49)</f>
        <v>125</v>
      </c>
      <c r="L54" s="11">
        <f t="shared" si="19"/>
        <v>96.899224806201545</v>
      </c>
      <c r="M54" s="7">
        <f>SUM(CALCULATION!AA49:AC49)</f>
        <v>13</v>
      </c>
      <c r="N54" s="7">
        <f t="shared" si="24"/>
        <v>92.857142857142861</v>
      </c>
      <c r="O54" s="7">
        <f>SUM(CALCULATION!M49:O49)</f>
        <v>52</v>
      </c>
      <c r="P54" s="7">
        <f t="shared" si="20"/>
        <v>98.113207547169807</v>
      </c>
      <c r="Q54" s="7">
        <f>SUM(CALCULATION!AD49:AF49)</f>
        <v>19</v>
      </c>
      <c r="R54" s="7">
        <f t="shared" si="25"/>
        <v>95</v>
      </c>
      <c r="S54" s="7">
        <f>SUM(CALCULATION!Q49:R49)</f>
        <v>9</v>
      </c>
      <c r="T54" s="7">
        <f t="shared" si="21"/>
        <v>81.818181818181827</v>
      </c>
    </row>
    <row r="55" spans="1:20">
      <c r="A55" s="8">
        <v>50</v>
      </c>
      <c r="B55" s="1" t="s">
        <v>69</v>
      </c>
      <c r="C55" s="7">
        <f>SUM(CALCULATION!A50:C50)</f>
        <v>70</v>
      </c>
      <c r="D55" s="11">
        <f t="shared" si="17"/>
        <v>80.459770114942529</v>
      </c>
      <c r="E55" s="7">
        <f>SUM(CALCULATION!T50:U50)</f>
        <v>0</v>
      </c>
      <c r="F55" s="7">
        <f t="shared" si="22"/>
        <v>0</v>
      </c>
      <c r="G55" s="7">
        <f>SUM(CALCULATION!E50:G50)</f>
        <v>120</v>
      </c>
      <c r="H55" s="7">
        <f t="shared" si="18"/>
        <v>82.191780821917803</v>
      </c>
      <c r="I55" s="7">
        <f>SUM(CALCULATION!X50:Y50)</f>
        <v>6</v>
      </c>
      <c r="J55" s="7">
        <f t="shared" si="23"/>
        <v>60</v>
      </c>
      <c r="K55" s="7">
        <f>SUM(CALCULATION!I50:K50)</f>
        <v>107</v>
      </c>
      <c r="L55" s="11">
        <f t="shared" si="19"/>
        <v>82.945736434108525</v>
      </c>
      <c r="M55" s="7">
        <f>SUM(CALCULATION!AA50:AC50)</f>
        <v>9</v>
      </c>
      <c r="N55" s="7">
        <f t="shared" si="24"/>
        <v>64.285714285714292</v>
      </c>
      <c r="O55" s="7">
        <f>SUM(CALCULATION!M50:O50)</f>
        <v>49</v>
      </c>
      <c r="P55" s="7">
        <f t="shared" si="20"/>
        <v>92.452830188679243</v>
      </c>
      <c r="Q55" s="7">
        <f>SUM(CALCULATION!AD50:AF50)</f>
        <v>19</v>
      </c>
      <c r="R55" s="7">
        <f t="shared" si="25"/>
        <v>95</v>
      </c>
      <c r="S55" s="7">
        <f>SUM(CALCULATION!Q50:R50)</f>
        <v>9</v>
      </c>
      <c r="T55" s="7">
        <f t="shared" si="21"/>
        <v>81.818181818181827</v>
      </c>
    </row>
    <row r="56" spans="1:20">
      <c r="A56" s="8">
        <v>51</v>
      </c>
      <c r="B56" s="1" t="s">
        <v>70</v>
      </c>
      <c r="C56" s="7">
        <f>SUM(CALCULATION!A51:C51)</f>
        <v>78</v>
      </c>
      <c r="D56" s="11">
        <f t="shared" si="17"/>
        <v>89.65517241379311</v>
      </c>
      <c r="E56" s="7">
        <f>SUM(CALCULATION!T51:U51)</f>
        <v>7</v>
      </c>
      <c r="F56" s="7">
        <f t="shared" si="22"/>
        <v>100</v>
      </c>
      <c r="G56" s="7">
        <f>SUM(CALCULATION!E51:G51)</f>
        <v>125</v>
      </c>
      <c r="H56" s="7">
        <f t="shared" si="18"/>
        <v>85.61643835616438</v>
      </c>
      <c r="I56" s="7">
        <f>SUM(CALCULATION!X51:Y51)</f>
        <v>10</v>
      </c>
      <c r="J56" s="7">
        <f t="shared" si="23"/>
        <v>100</v>
      </c>
      <c r="K56" s="7">
        <f>SUM(CALCULATION!I51:K51)</f>
        <v>116</v>
      </c>
      <c r="L56" s="11">
        <f t="shared" si="19"/>
        <v>89.922480620155042</v>
      </c>
      <c r="M56" s="7">
        <f>SUM(CALCULATION!AA51:AC51)</f>
        <v>7</v>
      </c>
      <c r="N56" s="7">
        <f t="shared" si="24"/>
        <v>50</v>
      </c>
      <c r="O56" s="7">
        <f>SUM(CALCULATION!M51:O51)</f>
        <v>49</v>
      </c>
      <c r="P56" s="7">
        <f t="shared" si="20"/>
        <v>92.452830188679243</v>
      </c>
      <c r="Q56" s="7">
        <f>SUM(CALCULATION!AD51:AF51)</f>
        <v>17</v>
      </c>
      <c r="R56" s="7">
        <f t="shared" si="25"/>
        <v>85</v>
      </c>
      <c r="S56" s="7">
        <f>SUM(CALCULATION!Q51:R51)</f>
        <v>10</v>
      </c>
      <c r="T56" s="7">
        <f t="shared" si="21"/>
        <v>90.909090909090907</v>
      </c>
    </row>
    <row r="57" spans="1:20">
      <c r="A57" s="8">
        <v>52</v>
      </c>
      <c r="B57" s="1" t="s">
        <v>71</v>
      </c>
      <c r="C57" s="7">
        <f>SUM(CALCULATION!A52:C52)</f>
        <v>83</v>
      </c>
      <c r="D57" s="11">
        <f t="shared" si="17"/>
        <v>95.402298850574709</v>
      </c>
      <c r="E57" s="7">
        <f>SUM(CALCULATION!T52:U52)</f>
        <v>7</v>
      </c>
      <c r="F57" s="7">
        <f t="shared" si="22"/>
        <v>100</v>
      </c>
      <c r="G57" s="7">
        <f>SUM(CALCULATION!E52:G52)</f>
        <v>139</v>
      </c>
      <c r="H57" s="7">
        <f t="shared" si="18"/>
        <v>95.205479452054803</v>
      </c>
      <c r="I57" s="7">
        <f>SUM(CALCULATION!X52:Y52)</f>
        <v>10</v>
      </c>
      <c r="J57" s="7">
        <f t="shared" si="23"/>
        <v>100</v>
      </c>
      <c r="K57" s="7">
        <f>SUM(CALCULATION!I52:K52)</f>
        <v>127</v>
      </c>
      <c r="L57" s="11">
        <f t="shared" si="19"/>
        <v>98.449612403100772</v>
      </c>
      <c r="M57" s="7">
        <f>SUM(CALCULATION!AA52:AC52)</f>
        <v>14</v>
      </c>
      <c r="N57" s="7">
        <f t="shared" si="24"/>
        <v>100</v>
      </c>
      <c r="O57" s="7">
        <f>SUM(CALCULATION!M52:O52)</f>
        <v>52</v>
      </c>
      <c r="P57" s="7">
        <f t="shared" si="20"/>
        <v>98.113207547169807</v>
      </c>
      <c r="Q57" s="7">
        <f>SUM(CALCULATION!AD52:AF52)</f>
        <v>19</v>
      </c>
      <c r="R57" s="7">
        <f t="shared" si="25"/>
        <v>95</v>
      </c>
      <c r="S57" s="7">
        <f>SUM(CALCULATION!Q52:R52)</f>
        <v>11</v>
      </c>
      <c r="T57" s="7">
        <f t="shared" si="21"/>
        <v>100</v>
      </c>
    </row>
    <row r="58" spans="1:20">
      <c r="A58" s="8">
        <v>53</v>
      </c>
      <c r="B58" s="1" t="s">
        <v>72</v>
      </c>
      <c r="C58" s="7">
        <f>SUM(CALCULATION!A53:C53)</f>
        <v>85</v>
      </c>
      <c r="D58" s="11">
        <f t="shared" si="17"/>
        <v>97.701149425287355</v>
      </c>
      <c r="E58" s="7">
        <f>SUM(CALCULATION!T53:U53)</f>
        <v>7</v>
      </c>
      <c r="F58" s="7">
        <f t="shared" si="22"/>
        <v>100</v>
      </c>
      <c r="G58" s="7">
        <f>SUM(CALCULATION!E53:G53)</f>
        <v>143</v>
      </c>
      <c r="H58" s="7">
        <f t="shared" si="18"/>
        <v>97.945205479452056</v>
      </c>
      <c r="I58" s="7">
        <f>SUM(CALCULATION!X53:Y53)</f>
        <v>10</v>
      </c>
      <c r="J58" s="7">
        <f t="shared" si="23"/>
        <v>100</v>
      </c>
      <c r="K58" s="7">
        <f>SUM(CALCULATION!I53:K53)</f>
        <v>122</v>
      </c>
      <c r="L58" s="11">
        <f t="shared" si="19"/>
        <v>94.573643410852711</v>
      </c>
      <c r="M58" s="7">
        <f>SUM(CALCULATION!AA53:AC53)</f>
        <v>11</v>
      </c>
      <c r="N58" s="7">
        <f t="shared" si="24"/>
        <v>78.571428571428569</v>
      </c>
      <c r="O58" s="7">
        <f>SUM(CALCULATION!M53:O53)</f>
        <v>52</v>
      </c>
      <c r="P58" s="7">
        <f t="shared" si="20"/>
        <v>98.113207547169807</v>
      </c>
      <c r="Q58" s="7">
        <f>SUM(CALCULATION!AD53:AF53)</f>
        <v>20</v>
      </c>
      <c r="R58" s="7">
        <f t="shared" si="25"/>
        <v>100</v>
      </c>
      <c r="S58" s="7">
        <f>SUM(CALCULATION!Q53:R53)</f>
        <v>11</v>
      </c>
      <c r="T58" s="7">
        <f t="shared" si="21"/>
        <v>100</v>
      </c>
    </row>
    <row r="59" spans="1:20" ht="20.25" customHeight="1">
      <c r="A59" s="8">
        <v>54</v>
      </c>
      <c r="B59" s="28" t="s">
        <v>73</v>
      </c>
      <c r="C59" s="7">
        <f>SUM(CALCULATION!A54:C54)</f>
        <v>85</v>
      </c>
      <c r="D59" s="11">
        <f t="shared" si="17"/>
        <v>97.701149425287355</v>
      </c>
      <c r="E59" s="7">
        <f>SUM(CALCULATION!T54:U54)</f>
        <v>7</v>
      </c>
      <c r="F59" s="7">
        <f t="shared" si="22"/>
        <v>100</v>
      </c>
      <c r="G59" s="7">
        <f>SUM(CALCULATION!E54:G54)</f>
        <v>141</v>
      </c>
      <c r="H59" s="7">
        <f t="shared" si="18"/>
        <v>96.575342465753423</v>
      </c>
      <c r="I59" s="7">
        <f>SUM(CALCULATION!X54:Y54)</f>
        <v>10</v>
      </c>
      <c r="J59" s="7">
        <f t="shared" si="23"/>
        <v>100</v>
      </c>
      <c r="K59" s="7">
        <f>SUM(CALCULATION!I54:K54)</f>
        <v>122</v>
      </c>
      <c r="L59" s="11">
        <f t="shared" si="19"/>
        <v>94.573643410852711</v>
      </c>
      <c r="M59" s="7">
        <f>SUM(CALCULATION!AA54:AC54)</f>
        <v>13</v>
      </c>
      <c r="N59" s="7">
        <f t="shared" si="24"/>
        <v>92.857142857142861</v>
      </c>
      <c r="O59" s="7">
        <f>SUM(CALCULATION!M54:O54)</f>
        <v>53</v>
      </c>
      <c r="P59" s="7">
        <f t="shared" si="20"/>
        <v>100</v>
      </c>
      <c r="Q59" s="7">
        <f>SUM(CALCULATION!AD54:AF54)</f>
        <v>20</v>
      </c>
      <c r="R59" s="7">
        <f t="shared" si="25"/>
        <v>100</v>
      </c>
      <c r="S59" s="7">
        <f>SUM(CALCULATION!Q54:R54)</f>
        <v>11</v>
      </c>
      <c r="T59" s="7">
        <f t="shared" si="21"/>
        <v>100</v>
      </c>
    </row>
    <row r="60" spans="1:20" ht="13.5" customHeight="1">
      <c r="A60" s="8">
        <v>55</v>
      </c>
      <c r="B60" s="1" t="s">
        <v>74</v>
      </c>
      <c r="C60" s="7">
        <f>SUM(CALCULATION!A55:C55)</f>
        <v>77</v>
      </c>
      <c r="D60" s="11">
        <f t="shared" si="17"/>
        <v>88.505747126436788</v>
      </c>
      <c r="E60" s="7">
        <f>SUM(CALCULATION!T55:U55)</f>
        <v>7</v>
      </c>
      <c r="F60" s="7">
        <f t="shared" si="22"/>
        <v>100</v>
      </c>
      <c r="G60" s="7">
        <f>SUM(CALCULATION!E55:G55)</f>
        <v>125</v>
      </c>
      <c r="H60" s="7">
        <f t="shared" si="18"/>
        <v>85.61643835616438</v>
      </c>
      <c r="I60" s="7">
        <f>SUM(CALCULATION!X55:Y55)</f>
        <v>6</v>
      </c>
      <c r="J60" s="7">
        <f t="shared" si="23"/>
        <v>60</v>
      </c>
      <c r="K60" s="7">
        <f>SUM(CALCULATION!I55:K55)</f>
        <v>109</v>
      </c>
      <c r="L60" s="11">
        <f t="shared" si="19"/>
        <v>84.496124031007753</v>
      </c>
      <c r="M60" s="7">
        <f>SUM(CALCULATION!AA55:AC55)</f>
        <v>12</v>
      </c>
      <c r="N60" s="7">
        <f t="shared" si="24"/>
        <v>85.714285714285708</v>
      </c>
      <c r="O60" s="7">
        <f>SUM(CALCULATION!M55:O55)</f>
        <v>50</v>
      </c>
      <c r="P60" s="7">
        <f t="shared" si="20"/>
        <v>94.339622641509436</v>
      </c>
      <c r="Q60" s="7">
        <f>SUM(CALCULATION!AD55:AF55)</f>
        <v>17</v>
      </c>
      <c r="R60" s="7">
        <f t="shared" si="25"/>
        <v>85</v>
      </c>
      <c r="S60" s="7">
        <f>SUM(CALCULATION!Q55:R55)</f>
        <v>9</v>
      </c>
      <c r="T60" s="7">
        <f t="shared" si="21"/>
        <v>81.818181818181827</v>
      </c>
    </row>
    <row r="61" spans="1:20" ht="14.25" customHeight="1">
      <c r="A61" s="8">
        <v>56</v>
      </c>
      <c r="B61" s="1" t="s">
        <v>75</v>
      </c>
      <c r="C61" s="7">
        <f>SUM(CALCULATION!A56:C56)</f>
        <v>83</v>
      </c>
      <c r="D61" s="11">
        <f t="shared" si="17"/>
        <v>95.402298850574709</v>
      </c>
      <c r="E61" s="7">
        <f>SUM(CALCULATION!T56:U56)</f>
        <v>5</v>
      </c>
      <c r="F61" s="7">
        <f t="shared" si="22"/>
        <v>71.428571428571431</v>
      </c>
      <c r="G61" s="7">
        <f>SUM(CALCULATION!E56:G56)</f>
        <v>134</v>
      </c>
      <c r="H61" s="7">
        <f t="shared" si="18"/>
        <v>91.780821917808225</v>
      </c>
      <c r="I61" s="7">
        <f>SUM(CALCULATION!X56:Y56)</f>
        <v>10</v>
      </c>
      <c r="J61" s="7">
        <f t="shared" si="23"/>
        <v>100</v>
      </c>
      <c r="K61" s="7">
        <f>SUM(CALCULATION!I56:K56)</f>
        <v>120</v>
      </c>
      <c r="L61" s="11">
        <f t="shared" si="19"/>
        <v>93.023255813953483</v>
      </c>
      <c r="M61" s="7">
        <f>SUM(CALCULATION!AA56:AC56)</f>
        <v>13</v>
      </c>
      <c r="N61" s="7">
        <f t="shared" si="24"/>
        <v>92.857142857142861</v>
      </c>
      <c r="O61" s="7">
        <f>SUM(CALCULATION!M56:O56)</f>
        <v>48</v>
      </c>
      <c r="P61" s="7">
        <f t="shared" si="20"/>
        <v>90.566037735849065</v>
      </c>
      <c r="Q61" s="7">
        <f>SUM(CALCULATION!AD56:AF56)</f>
        <v>19</v>
      </c>
      <c r="R61" s="7">
        <f t="shared" si="25"/>
        <v>95</v>
      </c>
      <c r="S61" s="7">
        <f>SUM(CALCULATION!Q56:R56)</f>
        <v>11</v>
      </c>
      <c r="T61" s="7">
        <f t="shared" si="21"/>
        <v>100</v>
      </c>
    </row>
    <row r="62" spans="1:20" ht="15" customHeight="1">
      <c r="A62" s="8">
        <v>57</v>
      </c>
      <c r="B62" s="1" t="s">
        <v>76</v>
      </c>
      <c r="C62" s="7">
        <f>SUM(CALCULATION!A57:C57)</f>
        <v>85</v>
      </c>
      <c r="D62" s="11">
        <f t="shared" si="17"/>
        <v>97.701149425287355</v>
      </c>
      <c r="E62" s="7">
        <f>SUM(CALCULATION!T57:U57)</f>
        <v>7</v>
      </c>
      <c r="F62" s="7">
        <f t="shared" si="22"/>
        <v>100</v>
      </c>
      <c r="G62" s="7">
        <f>SUM(CALCULATION!E57:G57)</f>
        <v>142</v>
      </c>
      <c r="H62" s="7">
        <f t="shared" si="18"/>
        <v>97.260273972602747</v>
      </c>
      <c r="I62" s="7">
        <f>SUM(CALCULATION!X57:Y57)</f>
        <v>10</v>
      </c>
      <c r="J62" s="7">
        <f t="shared" si="23"/>
        <v>100</v>
      </c>
      <c r="K62" s="7">
        <f>SUM(CALCULATION!I57:K57)</f>
        <v>123</v>
      </c>
      <c r="L62" s="11">
        <f t="shared" si="19"/>
        <v>95.348837209302332</v>
      </c>
      <c r="M62" s="7">
        <f>SUM(CALCULATION!AA57:AC57)</f>
        <v>10</v>
      </c>
      <c r="N62" s="7">
        <f t="shared" si="24"/>
        <v>71.428571428571431</v>
      </c>
      <c r="O62" s="7">
        <f>SUM(CALCULATION!M57:O57)</f>
        <v>52</v>
      </c>
      <c r="P62" s="7">
        <f t="shared" si="20"/>
        <v>98.113207547169807</v>
      </c>
      <c r="Q62" s="7">
        <f>SUM(CALCULATION!AD57:AF57)</f>
        <v>20</v>
      </c>
      <c r="R62" s="7">
        <f t="shared" si="25"/>
        <v>100</v>
      </c>
      <c r="S62" s="7">
        <f>SUM(CALCULATION!Q57:R57)</f>
        <v>11</v>
      </c>
      <c r="T62" s="7">
        <f t="shared" si="21"/>
        <v>100</v>
      </c>
    </row>
    <row r="63" spans="1:20" ht="14.25" customHeight="1">
      <c r="A63" s="8">
        <v>58</v>
      </c>
      <c r="B63" s="1" t="s">
        <v>77</v>
      </c>
      <c r="C63" s="7">
        <f>SUM(CALCULATION!A58:C58)</f>
        <v>81</v>
      </c>
      <c r="D63" s="11">
        <f t="shared" si="17"/>
        <v>93.103448275862064</v>
      </c>
      <c r="E63" s="7">
        <f>SUM(CALCULATION!T58:U58)</f>
        <v>7</v>
      </c>
      <c r="F63" s="7">
        <f t="shared" si="22"/>
        <v>100</v>
      </c>
      <c r="G63" s="7">
        <f>SUM(CALCULATION!E58:G58)</f>
        <v>136</v>
      </c>
      <c r="H63" s="7">
        <f t="shared" si="18"/>
        <v>93.150684931506845</v>
      </c>
      <c r="I63" s="7">
        <f>SUM(CALCULATION!X58:Y58)</f>
        <v>10</v>
      </c>
      <c r="J63" s="7">
        <f t="shared" si="23"/>
        <v>100</v>
      </c>
      <c r="K63" s="7">
        <f>SUM(CALCULATION!I58:K58)</f>
        <v>121</v>
      </c>
      <c r="L63" s="11">
        <f t="shared" si="19"/>
        <v>93.798449612403104</v>
      </c>
      <c r="M63" s="7">
        <f>SUM(CALCULATION!AA58:AC58)</f>
        <v>10</v>
      </c>
      <c r="N63" s="7">
        <f t="shared" si="24"/>
        <v>71.428571428571431</v>
      </c>
      <c r="O63" s="7">
        <f>SUM(CALCULATION!M58:O58)</f>
        <v>52</v>
      </c>
      <c r="P63" s="7">
        <f t="shared" si="20"/>
        <v>98.113207547169807</v>
      </c>
      <c r="Q63" s="7">
        <f>SUM(CALCULATION!AD58:AF58)</f>
        <v>20</v>
      </c>
      <c r="R63" s="7">
        <f t="shared" si="25"/>
        <v>100</v>
      </c>
      <c r="S63" s="7">
        <f>SUM(CALCULATION!Q58:R58)</f>
        <v>9</v>
      </c>
      <c r="T63" s="7">
        <f t="shared" si="21"/>
        <v>81.818181818181827</v>
      </c>
    </row>
    <row r="64" spans="1:20" ht="12.75" customHeight="1">
      <c r="A64" s="8">
        <v>59</v>
      </c>
      <c r="B64" s="1" t="s">
        <v>78</v>
      </c>
      <c r="C64" s="7">
        <f>SUM(CALCULATION!A59:C59)</f>
        <v>61</v>
      </c>
      <c r="D64" s="11">
        <f t="shared" si="17"/>
        <v>70.114942528735639</v>
      </c>
      <c r="E64" s="7">
        <f>SUM(CALCULATION!T59:U59)</f>
        <v>7</v>
      </c>
      <c r="F64" s="7">
        <f t="shared" si="22"/>
        <v>100</v>
      </c>
      <c r="G64" s="7">
        <f>SUM(CALCULATION!E59:G59)</f>
        <v>105</v>
      </c>
      <c r="H64" s="7">
        <f t="shared" si="18"/>
        <v>71.917808219178085</v>
      </c>
      <c r="I64" s="7">
        <f>SUM(CALCULATION!X59:Y59)</f>
        <v>10</v>
      </c>
      <c r="J64" s="7">
        <f t="shared" si="23"/>
        <v>100</v>
      </c>
      <c r="K64" s="7">
        <f>SUM(CALCULATION!I59:K59)</f>
        <v>96</v>
      </c>
      <c r="L64" s="11">
        <f t="shared" si="19"/>
        <v>74.418604651162795</v>
      </c>
      <c r="M64" s="7">
        <f>SUM(CALCULATION!AA59:AC59)</f>
        <v>9</v>
      </c>
      <c r="N64" s="7">
        <f t="shared" si="24"/>
        <v>64.285714285714292</v>
      </c>
      <c r="O64" s="7">
        <f>SUM(CALCULATION!M59:O59)</f>
        <v>46</v>
      </c>
      <c r="P64" s="7">
        <f t="shared" si="20"/>
        <v>86.79245283018868</v>
      </c>
      <c r="Q64" s="7">
        <f>SUM(CALCULATION!AD59:AF59)</f>
        <v>19</v>
      </c>
      <c r="R64" s="7">
        <f t="shared" si="25"/>
        <v>95</v>
      </c>
      <c r="S64" s="7">
        <f>SUM(CALCULATION!Q59:R59)</f>
        <v>5</v>
      </c>
      <c r="T64" s="7">
        <f t="shared" si="21"/>
        <v>45.454545454545453</v>
      </c>
    </row>
  </sheetData>
  <mergeCells count="18">
    <mergeCell ref="M4:N4"/>
    <mergeCell ref="O4:P4"/>
    <mergeCell ref="Q4:R4"/>
    <mergeCell ref="S4:T4"/>
    <mergeCell ref="A3:A5"/>
    <mergeCell ref="B3:B5"/>
    <mergeCell ref="C4:D4"/>
    <mergeCell ref="E4:F4"/>
    <mergeCell ref="G4:H4"/>
    <mergeCell ref="I4:J4"/>
    <mergeCell ref="K4:L4"/>
    <mergeCell ref="A1:T1"/>
    <mergeCell ref="A2:T2"/>
    <mergeCell ref="C3:F3"/>
    <mergeCell ref="G3:J3"/>
    <mergeCell ref="K3:N3"/>
    <mergeCell ref="O3:R3"/>
    <mergeCell ref="S3:T3"/>
  </mergeCells>
  <pageMargins left="0.70866141732283505" right="0.70866141732283505" top="0.74803149606299202" bottom="0.74803149606299202" header="0.31496062992126" footer="0.31496062992126"/>
  <pageSetup paperSize="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4"/>
  <sheetViews>
    <sheetView topLeftCell="A2" workbookViewId="0">
      <selection activeCell="B14" sqref="B14"/>
    </sheetView>
  </sheetViews>
  <sheetFormatPr defaultRowHeight="15"/>
  <cols>
    <col min="1" max="1" width="3.85546875" customWidth="1"/>
    <col min="2" max="2" width="26.42578125" customWidth="1"/>
    <col min="3" max="4" width="17.42578125" style="9" customWidth="1"/>
    <col min="5" max="6" width="16.85546875" style="9" customWidth="1"/>
    <col min="7" max="7" width="16.28515625" style="9" customWidth="1"/>
    <col min="8" max="8" width="12.28515625" style="9" customWidth="1"/>
    <col min="9" max="9" width="16.28515625" style="9" customWidth="1"/>
    <col min="10" max="10" width="13.7109375" style="9" customWidth="1"/>
    <col min="11" max="11" width="16.28515625" style="10" customWidth="1"/>
  </cols>
  <sheetData>
    <row r="1" spans="1:11" ht="26.25" customHeight="1">
      <c r="A1" s="78" t="s">
        <v>79</v>
      </c>
      <c r="B1" s="78"/>
      <c r="C1" s="78"/>
      <c r="D1" s="78"/>
      <c r="E1" s="78"/>
      <c r="F1" s="78"/>
      <c r="G1" s="78"/>
      <c r="H1" s="78"/>
      <c r="I1" s="78"/>
      <c r="J1" s="78"/>
      <c r="K1"/>
    </row>
    <row r="2" spans="1:11" ht="21" customHeight="1">
      <c r="A2" s="79" t="s">
        <v>158</v>
      </c>
      <c r="B2" s="79"/>
      <c r="C2" s="79"/>
      <c r="D2" s="79"/>
      <c r="E2" s="79"/>
      <c r="F2" s="79"/>
      <c r="G2" s="79"/>
      <c r="H2" s="79"/>
      <c r="I2" s="79"/>
      <c r="J2" s="79"/>
      <c r="K2"/>
    </row>
    <row r="3" spans="1:11" ht="24" customHeight="1">
      <c r="A3" s="80" t="s">
        <v>2</v>
      </c>
      <c r="B3" s="81" t="s">
        <v>3</v>
      </c>
      <c r="C3" s="82" t="s">
        <v>4</v>
      </c>
      <c r="D3" s="82"/>
      <c r="E3" s="82" t="s">
        <v>5</v>
      </c>
      <c r="F3" s="82"/>
      <c r="G3" s="82" t="s">
        <v>6</v>
      </c>
      <c r="H3" s="82"/>
      <c r="I3" s="83" t="s">
        <v>7</v>
      </c>
      <c r="J3" s="83"/>
      <c r="K3" s="40" t="s">
        <v>8</v>
      </c>
    </row>
    <row r="4" spans="1:11" ht="60" customHeight="1">
      <c r="A4" s="80"/>
      <c r="B4" s="81"/>
      <c r="C4" s="41" t="s">
        <v>111</v>
      </c>
      <c r="D4" s="41" t="s">
        <v>120</v>
      </c>
      <c r="E4" s="41" t="s">
        <v>113</v>
      </c>
      <c r="F4" s="41" t="s">
        <v>159</v>
      </c>
      <c r="G4" s="41" t="s">
        <v>115</v>
      </c>
      <c r="H4" s="41" t="s">
        <v>160</v>
      </c>
      <c r="I4" s="41" t="s">
        <v>117</v>
      </c>
      <c r="J4" s="41" t="s">
        <v>118</v>
      </c>
      <c r="K4" s="43" t="s">
        <v>89</v>
      </c>
    </row>
    <row r="5" spans="1:11" ht="30.75" customHeight="1">
      <c r="A5" s="44"/>
      <c r="B5" s="45"/>
      <c r="C5" s="46" t="s">
        <v>17</v>
      </c>
      <c r="D5" s="46" t="s">
        <v>17</v>
      </c>
      <c r="E5" s="47" t="s">
        <v>19</v>
      </c>
      <c r="F5" s="46" t="s">
        <v>17</v>
      </c>
      <c r="G5" s="47" t="s">
        <v>17</v>
      </c>
      <c r="H5" s="47" t="s">
        <v>17</v>
      </c>
      <c r="I5" s="47" t="s">
        <v>17</v>
      </c>
      <c r="J5" s="47" t="s">
        <v>17</v>
      </c>
      <c r="K5" s="49" t="s">
        <v>17</v>
      </c>
    </row>
    <row r="6" spans="1:11" ht="18.75" customHeight="1">
      <c r="A6" s="50">
        <v>1</v>
      </c>
      <c r="B6" s="51" t="s">
        <v>20</v>
      </c>
      <c r="D6" s="9">
        <v>3</v>
      </c>
      <c r="F6" s="9">
        <v>2</v>
      </c>
    </row>
    <row r="7" spans="1:11" ht="18.75" customHeight="1">
      <c r="A7" s="50">
        <v>2</v>
      </c>
      <c r="B7" s="51" t="s">
        <v>21</v>
      </c>
      <c r="D7" s="9">
        <v>4</v>
      </c>
      <c r="F7" s="9">
        <v>4</v>
      </c>
    </row>
    <row r="8" spans="1:11" ht="18.75" customHeight="1">
      <c r="A8" s="50">
        <v>3</v>
      </c>
      <c r="B8" s="51" t="s">
        <v>22</v>
      </c>
      <c r="D8" s="9">
        <v>3</v>
      </c>
      <c r="F8" s="9">
        <v>4</v>
      </c>
    </row>
    <row r="9" spans="1:11" ht="18.75" customHeight="1">
      <c r="A9" s="50">
        <v>4</v>
      </c>
      <c r="B9" s="51" t="s">
        <v>23</v>
      </c>
      <c r="D9" s="9">
        <v>4</v>
      </c>
      <c r="F9" s="9">
        <v>4</v>
      </c>
    </row>
    <row r="10" spans="1:11" ht="18.75" customHeight="1">
      <c r="A10" s="50">
        <v>5</v>
      </c>
      <c r="B10" s="51" t="s">
        <v>24</v>
      </c>
      <c r="D10" s="9">
        <v>4</v>
      </c>
      <c r="F10" s="9">
        <v>2</v>
      </c>
    </row>
    <row r="11" spans="1:11" ht="18.75" customHeight="1">
      <c r="A11" s="50">
        <v>6</v>
      </c>
      <c r="B11" s="51" t="s">
        <v>25</v>
      </c>
      <c r="D11" s="9">
        <v>4</v>
      </c>
      <c r="F11" s="9">
        <v>4</v>
      </c>
    </row>
    <row r="12" spans="1:11" ht="18.75" customHeight="1">
      <c r="A12" s="50">
        <v>7</v>
      </c>
      <c r="B12" s="51" t="s">
        <v>26</v>
      </c>
      <c r="D12" s="9">
        <v>1</v>
      </c>
      <c r="F12" s="9">
        <v>4</v>
      </c>
    </row>
    <row r="13" spans="1:11" ht="18.75" customHeight="1">
      <c r="A13" s="50">
        <v>8</v>
      </c>
      <c r="B13" s="51" t="s">
        <v>27</v>
      </c>
      <c r="D13" s="9">
        <v>4</v>
      </c>
      <c r="F13" s="9">
        <v>4</v>
      </c>
    </row>
    <row r="14" spans="1:11" ht="18.75" customHeight="1">
      <c r="A14" s="50">
        <v>9</v>
      </c>
      <c r="B14" s="51" t="s">
        <v>28</v>
      </c>
      <c r="D14" s="9">
        <v>4</v>
      </c>
      <c r="F14" s="9">
        <v>2</v>
      </c>
    </row>
    <row r="15" spans="1:11" ht="18.75" customHeight="1">
      <c r="A15" s="50">
        <v>10</v>
      </c>
      <c r="B15" s="51" t="s">
        <v>29</v>
      </c>
      <c r="D15" s="9">
        <v>3</v>
      </c>
      <c r="F15" s="9">
        <v>2</v>
      </c>
    </row>
    <row r="16" spans="1:11" ht="18.75" customHeight="1">
      <c r="A16" s="50">
        <v>11</v>
      </c>
      <c r="B16" s="51" t="s">
        <v>30</v>
      </c>
      <c r="D16" s="9">
        <v>4</v>
      </c>
      <c r="F16" s="9">
        <v>4</v>
      </c>
    </row>
    <row r="17" spans="1:6" ht="18.75" customHeight="1">
      <c r="A17" s="50">
        <v>12</v>
      </c>
      <c r="B17" s="51" t="s">
        <v>31</v>
      </c>
      <c r="D17" s="9">
        <v>4</v>
      </c>
      <c r="F17" s="9">
        <v>4</v>
      </c>
    </row>
    <row r="18" spans="1:6" ht="18.75" customHeight="1">
      <c r="A18" s="50">
        <v>13</v>
      </c>
      <c r="B18" s="51" t="s">
        <v>32</v>
      </c>
      <c r="D18" s="9">
        <v>4</v>
      </c>
      <c r="F18" s="9">
        <v>4</v>
      </c>
    </row>
    <row r="19" spans="1:6" ht="18.75" customHeight="1">
      <c r="A19" s="50">
        <v>14</v>
      </c>
      <c r="B19" s="51" t="s">
        <v>33</v>
      </c>
      <c r="D19" s="9">
        <v>3</v>
      </c>
      <c r="F19" s="9">
        <v>4</v>
      </c>
    </row>
    <row r="20" spans="1:6" ht="18.75" customHeight="1">
      <c r="A20" s="50">
        <v>15</v>
      </c>
      <c r="B20" s="51" t="s">
        <v>34</v>
      </c>
      <c r="D20" s="9">
        <v>4</v>
      </c>
      <c r="F20" s="9">
        <v>4</v>
      </c>
    </row>
    <row r="21" spans="1:6" ht="18.75" customHeight="1">
      <c r="A21" s="50">
        <v>16</v>
      </c>
      <c r="B21" s="51" t="s">
        <v>35</v>
      </c>
      <c r="D21" s="9">
        <v>8</v>
      </c>
      <c r="F21" s="9">
        <v>8</v>
      </c>
    </row>
    <row r="22" spans="1:6" ht="18.75" customHeight="1">
      <c r="A22" s="50">
        <v>17</v>
      </c>
      <c r="B22" s="51" t="s">
        <v>36</v>
      </c>
      <c r="D22" s="9">
        <v>8</v>
      </c>
      <c r="F22" s="9">
        <v>8</v>
      </c>
    </row>
    <row r="23" spans="1:6" ht="18.75" customHeight="1">
      <c r="A23" s="50">
        <v>18</v>
      </c>
      <c r="B23" s="51" t="s">
        <v>37</v>
      </c>
      <c r="D23" s="9">
        <v>9</v>
      </c>
      <c r="F23" s="9">
        <v>8</v>
      </c>
    </row>
    <row r="24" spans="1:6" ht="18.75" customHeight="1">
      <c r="A24" s="50">
        <v>19</v>
      </c>
      <c r="B24" s="51" t="s">
        <v>38</v>
      </c>
      <c r="D24" s="9">
        <v>9</v>
      </c>
      <c r="F24" s="9">
        <v>8</v>
      </c>
    </row>
    <row r="25" spans="1:6" ht="18.75" customHeight="1">
      <c r="A25" s="50">
        <v>20</v>
      </c>
      <c r="B25" s="51" t="s">
        <v>39</v>
      </c>
      <c r="D25" s="9">
        <v>9</v>
      </c>
      <c r="F25" s="9">
        <v>0</v>
      </c>
    </row>
    <row r="26" spans="1:6" ht="18.75" customHeight="1">
      <c r="A26" s="50">
        <v>21</v>
      </c>
      <c r="B26" s="51" t="s">
        <v>40</v>
      </c>
      <c r="D26" s="9">
        <v>8</v>
      </c>
      <c r="F26" s="9">
        <v>8</v>
      </c>
    </row>
    <row r="27" spans="1:6" ht="18.75" customHeight="1">
      <c r="A27" s="50">
        <v>22</v>
      </c>
      <c r="B27" s="51" t="s">
        <v>41</v>
      </c>
      <c r="D27" s="9">
        <v>8</v>
      </c>
      <c r="F27" s="9">
        <v>8</v>
      </c>
    </row>
    <row r="28" spans="1:6" ht="18.75" customHeight="1">
      <c r="A28" s="50">
        <v>23</v>
      </c>
      <c r="B28" s="51" t="s">
        <v>42</v>
      </c>
      <c r="D28" s="9">
        <v>9</v>
      </c>
      <c r="F28" s="9">
        <v>8</v>
      </c>
    </row>
    <row r="29" spans="1:6" ht="18.75" customHeight="1">
      <c r="A29" s="50">
        <v>24</v>
      </c>
      <c r="B29" s="51" t="s">
        <v>43</v>
      </c>
      <c r="D29" s="9">
        <v>7</v>
      </c>
      <c r="F29" s="9">
        <v>8</v>
      </c>
    </row>
    <row r="30" spans="1:6" ht="18.75" customHeight="1">
      <c r="A30" s="50">
        <v>25</v>
      </c>
      <c r="B30" s="51" t="s">
        <v>44</v>
      </c>
      <c r="D30" s="9">
        <v>0</v>
      </c>
      <c r="F30" s="9">
        <v>0</v>
      </c>
    </row>
    <row r="31" spans="1:6" ht="18.75" customHeight="1">
      <c r="A31" s="50">
        <v>26</v>
      </c>
      <c r="B31" s="51" t="s">
        <v>45</v>
      </c>
      <c r="D31" s="9">
        <v>7</v>
      </c>
      <c r="F31" s="9">
        <v>8</v>
      </c>
    </row>
    <row r="32" spans="1:6" ht="18.75" customHeight="1">
      <c r="A32" s="50">
        <v>27</v>
      </c>
      <c r="B32" s="51" t="s">
        <v>46</v>
      </c>
      <c r="D32" s="9">
        <v>9</v>
      </c>
      <c r="F32" s="9">
        <v>8</v>
      </c>
    </row>
    <row r="33" spans="1:6" ht="18.75" customHeight="1">
      <c r="A33" s="50">
        <v>28</v>
      </c>
      <c r="B33" s="51" t="s">
        <v>47</v>
      </c>
      <c r="D33" s="9">
        <v>5</v>
      </c>
      <c r="F33" s="9">
        <v>4</v>
      </c>
    </row>
    <row r="34" spans="1:6" ht="18.75" customHeight="1">
      <c r="A34" s="50">
        <v>29</v>
      </c>
      <c r="B34" s="51" t="s">
        <v>48</v>
      </c>
      <c r="D34" s="53">
        <v>9</v>
      </c>
      <c r="F34" s="9">
        <v>6</v>
      </c>
    </row>
    <row r="35" spans="1:6" ht="18.75" customHeight="1">
      <c r="A35" s="50">
        <v>30</v>
      </c>
      <c r="B35" s="51" t="s">
        <v>49</v>
      </c>
      <c r="D35" s="53">
        <v>9</v>
      </c>
      <c r="F35" s="9">
        <v>8</v>
      </c>
    </row>
    <row r="36" spans="1:6" ht="18.75" customHeight="1">
      <c r="A36" s="50">
        <v>31</v>
      </c>
      <c r="B36" s="51" t="s">
        <v>50</v>
      </c>
      <c r="D36" s="9">
        <v>3</v>
      </c>
      <c r="F36" s="53">
        <v>12</v>
      </c>
    </row>
    <row r="37" spans="1:6" ht="18.75" customHeight="1">
      <c r="A37" s="50">
        <v>32</v>
      </c>
      <c r="B37" s="51" t="s">
        <v>51</v>
      </c>
      <c r="D37" s="9">
        <v>3</v>
      </c>
      <c r="F37" s="53">
        <v>10</v>
      </c>
    </row>
    <row r="38" spans="1:6" ht="18.75" customHeight="1">
      <c r="A38" s="50">
        <v>33</v>
      </c>
      <c r="B38" s="51" t="s">
        <v>52</v>
      </c>
      <c r="D38" s="9">
        <v>4</v>
      </c>
      <c r="F38" s="53">
        <v>10</v>
      </c>
    </row>
    <row r="39" spans="1:6" ht="18.75" customHeight="1">
      <c r="A39" s="50">
        <v>34</v>
      </c>
      <c r="B39" s="51" t="s">
        <v>53</v>
      </c>
      <c r="D39" s="9">
        <v>2</v>
      </c>
      <c r="F39" s="53">
        <v>12</v>
      </c>
    </row>
    <row r="40" spans="1:6" ht="18.75" customHeight="1">
      <c r="A40" s="50">
        <v>35</v>
      </c>
      <c r="B40" s="51" t="s">
        <v>54</v>
      </c>
      <c r="D40" s="9">
        <v>4</v>
      </c>
      <c r="F40" s="53">
        <v>12</v>
      </c>
    </row>
    <row r="41" spans="1:6" ht="18.75" customHeight="1">
      <c r="A41" s="50">
        <v>36</v>
      </c>
      <c r="B41" s="51" t="s">
        <v>55</v>
      </c>
      <c r="D41" s="9">
        <v>3</v>
      </c>
      <c r="F41" s="53">
        <v>6</v>
      </c>
    </row>
    <row r="42" spans="1:6" ht="18.75" customHeight="1">
      <c r="A42" s="50">
        <v>37</v>
      </c>
      <c r="B42" s="51" t="s">
        <v>56</v>
      </c>
      <c r="D42" s="9">
        <v>4</v>
      </c>
      <c r="F42" s="53">
        <v>10</v>
      </c>
    </row>
    <row r="43" spans="1:6" ht="18.75" customHeight="1">
      <c r="A43" s="50">
        <v>38</v>
      </c>
      <c r="B43" s="51" t="s">
        <v>57</v>
      </c>
      <c r="D43" s="9">
        <v>4</v>
      </c>
      <c r="F43" s="53">
        <v>12</v>
      </c>
    </row>
    <row r="44" spans="1:6" ht="18.75" customHeight="1">
      <c r="A44" s="50">
        <v>39</v>
      </c>
      <c r="B44" s="51" t="s">
        <v>58</v>
      </c>
      <c r="D44" s="9">
        <v>4</v>
      </c>
      <c r="F44" s="53">
        <v>12</v>
      </c>
    </row>
    <row r="45" spans="1:6" ht="18.75" customHeight="1">
      <c r="A45" s="50">
        <v>40</v>
      </c>
      <c r="B45" s="51" t="s">
        <v>59</v>
      </c>
      <c r="D45" s="9">
        <v>4</v>
      </c>
      <c r="F45" s="53">
        <v>12</v>
      </c>
    </row>
    <row r="46" spans="1:6" ht="18.75" customHeight="1">
      <c r="A46" s="50">
        <v>41</v>
      </c>
      <c r="B46" s="51" t="s">
        <v>60</v>
      </c>
      <c r="D46" s="9">
        <v>4</v>
      </c>
      <c r="F46" s="53">
        <v>12</v>
      </c>
    </row>
    <row r="47" spans="1:6" ht="18.75" customHeight="1">
      <c r="A47" s="50">
        <v>42</v>
      </c>
      <c r="B47" s="51" t="s">
        <v>61</v>
      </c>
      <c r="D47" s="9">
        <v>4</v>
      </c>
      <c r="F47" s="53">
        <v>12</v>
      </c>
    </row>
    <row r="48" spans="1:6" ht="18.75" customHeight="1">
      <c r="A48" s="50">
        <v>43</v>
      </c>
      <c r="B48" s="51" t="s">
        <v>62</v>
      </c>
      <c r="D48" s="9">
        <v>2</v>
      </c>
      <c r="F48" s="53">
        <v>12</v>
      </c>
    </row>
    <row r="49" spans="1:6" ht="18.75" customHeight="1">
      <c r="A49" s="50">
        <v>44</v>
      </c>
      <c r="B49" s="51" t="s">
        <v>63</v>
      </c>
      <c r="D49" s="9">
        <v>4</v>
      </c>
      <c r="F49" s="53">
        <v>12</v>
      </c>
    </row>
    <row r="50" spans="1:6" ht="18.75" customHeight="1">
      <c r="A50" s="50">
        <v>45</v>
      </c>
      <c r="B50" s="51" t="s">
        <v>64</v>
      </c>
      <c r="D50" s="9">
        <v>4</v>
      </c>
      <c r="F50" s="53">
        <v>12</v>
      </c>
    </row>
    <row r="51" spans="1:6" ht="18.75" customHeight="1">
      <c r="A51" s="50">
        <v>46</v>
      </c>
      <c r="B51" s="51" t="s">
        <v>65</v>
      </c>
      <c r="D51" s="9">
        <v>3</v>
      </c>
      <c r="F51" s="53">
        <v>10</v>
      </c>
    </row>
    <row r="52" spans="1:6" ht="18.75" customHeight="1">
      <c r="A52" s="50">
        <v>47</v>
      </c>
      <c r="B52" s="51" t="s">
        <v>66</v>
      </c>
      <c r="D52" s="9">
        <v>4</v>
      </c>
      <c r="F52" s="53">
        <v>10</v>
      </c>
    </row>
    <row r="53" spans="1:6" ht="18.75" customHeight="1">
      <c r="A53" s="50">
        <v>48</v>
      </c>
      <c r="B53" s="51" t="s">
        <v>67</v>
      </c>
      <c r="D53" s="9">
        <v>4</v>
      </c>
      <c r="F53" s="53">
        <v>6</v>
      </c>
    </row>
    <row r="54" spans="1:6" ht="18.75" customHeight="1">
      <c r="A54" s="50">
        <v>49</v>
      </c>
      <c r="B54" s="51" t="s">
        <v>68</v>
      </c>
      <c r="D54" s="9">
        <v>4</v>
      </c>
      <c r="F54" s="53">
        <v>10</v>
      </c>
    </row>
    <row r="55" spans="1:6" ht="18.75" customHeight="1">
      <c r="A55" s="50">
        <v>50</v>
      </c>
      <c r="B55" s="51" t="s">
        <v>69</v>
      </c>
      <c r="D55" s="9">
        <v>4</v>
      </c>
      <c r="F55" s="53">
        <v>6</v>
      </c>
    </row>
    <row r="56" spans="1:6" ht="18.75" customHeight="1">
      <c r="A56" s="50">
        <v>51</v>
      </c>
      <c r="B56" s="51" t="s">
        <v>70</v>
      </c>
      <c r="D56" s="9">
        <v>4</v>
      </c>
      <c r="F56" s="53">
        <v>10</v>
      </c>
    </row>
    <row r="57" spans="1:6" ht="18.75" customHeight="1">
      <c r="A57" s="50">
        <v>52</v>
      </c>
      <c r="B57" s="51" t="s">
        <v>71</v>
      </c>
      <c r="D57" s="9">
        <v>4</v>
      </c>
      <c r="F57" s="53">
        <v>8</v>
      </c>
    </row>
    <row r="58" spans="1:6" ht="18.75" customHeight="1">
      <c r="A58" s="50">
        <v>53</v>
      </c>
      <c r="B58" s="51" t="s">
        <v>72</v>
      </c>
      <c r="D58" s="9">
        <v>4</v>
      </c>
      <c r="F58" s="53">
        <v>4</v>
      </c>
    </row>
    <row r="59" spans="1:6" ht="25.5" customHeight="1">
      <c r="A59" s="50">
        <v>54</v>
      </c>
      <c r="B59" s="54" t="s">
        <v>73</v>
      </c>
      <c r="D59" s="9">
        <v>4</v>
      </c>
      <c r="F59" s="53">
        <v>10</v>
      </c>
    </row>
    <row r="60" spans="1:6" ht="18.75" customHeight="1">
      <c r="A60" s="50">
        <v>55</v>
      </c>
      <c r="B60" s="51" t="s">
        <v>74</v>
      </c>
      <c r="D60" s="9">
        <v>4</v>
      </c>
      <c r="F60" s="53">
        <v>4</v>
      </c>
    </row>
    <row r="61" spans="1:6" ht="18.75" customHeight="1">
      <c r="A61" s="50">
        <v>56</v>
      </c>
      <c r="B61" s="51" t="s">
        <v>75</v>
      </c>
      <c r="D61" s="9">
        <v>3</v>
      </c>
      <c r="F61" s="53">
        <v>6</v>
      </c>
    </row>
    <row r="62" spans="1:6" ht="18.75" customHeight="1">
      <c r="A62" s="50">
        <v>57</v>
      </c>
      <c r="B62" s="51" t="s">
        <v>76</v>
      </c>
      <c r="D62" s="9">
        <v>4</v>
      </c>
      <c r="F62" s="53">
        <v>6</v>
      </c>
    </row>
    <row r="63" spans="1:6" ht="18.75" customHeight="1">
      <c r="A63" s="50">
        <v>58</v>
      </c>
      <c r="B63" s="51" t="s">
        <v>77</v>
      </c>
      <c r="D63" s="9">
        <v>4</v>
      </c>
      <c r="F63" s="53">
        <v>6</v>
      </c>
    </row>
    <row r="64" spans="1:6" ht="18.75" customHeight="1">
      <c r="A64" s="50">
        <v>59</v>
      </c>
      <c r="B64" s="51" t="s">
        <v>78</v>
      </c>
      <c r="D64" s="9">
        <v>4</v>
      </c>
      <c r="F64" s="53">
        <v>10</v>
      </c>
    </row>
  </sheetData>
  <mergeCells count="8">
    <mergeCell ref="A1:J1"/>
    <mergeCell ref="A2:J2"/>
    <mergeCell ref="A3:A4"/>
    <mergeCell ref="B3:B4"/>
    <mergeCell ref="C3:D3"/>
    <mergeCell ref="E3:F3"/>
    <mergeCell ref="G3:H3"/>
    <mergeCell ref="I3:J3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4"/>
  <sheetViews>
    <sheetView topLeftCell="A2" workbookViewId="0">
      <selection activeCell="D6" sqref="D6:D64"/>
    </sheetView>
  </sheetViews>
  <sheetFormatPr defaultColWidth="9" defaultRowHeight="15"/>
  <cols>
    <col min="1" max="1" width="3.85546875" style="22" customWidth="1"/>
    <col min="2" max="2" width="26.42578125" style="22" customWidth="1"/>
    <col min="3" max="3" width="17.42578125" style="12" customWidth="1"/>
    <col min="4" max="4" width="15.140625" style="12" customWidth="1"/>
    <col min="5" max="5" width="16.85546875" style="12" customWidth="1"/>
    <col min="6" max="6" width="15.140625" style="12" customWidth="1"/>
    <col min="7" max="7" width="16.28515625" style="12" customWidth="1"/>
    <col min="8" max="8" width="14.42578125" style="12" customWidth="1"/>
    <col min="9" max="9" width="16.28515625" style="12" customWidth="1"/>
    <col min="10" max="10" width="15" style="12" customWidth="1"/>
    <col min="11" max="11" width="16.28515625" style="13" customWidth="1"/>
    <col min="12" max="16384" width="9" style="22"/>
  </cols>
  <sheetData>
    <row r="1" spans="1:11" ht="26.25" customHeight="1">
      <c r="A1" s="73" t="s">
        <v>79</v>
      </c>
      <c r="B1" s="84"/>
      <c r="C1" s="73"/>
      <c r="D1" s="73"/>
      <c r="E1" s="73"/>
      <c r="F1" s="73"/>
      <c r="G1" s="73"/>
      <c r="H1" s="73"/>
      <c r="I1" s="73"/>
      <c r="J1" s="73"/>
      <c r="K1" s="22"/>
    </row>
    <row r="2" spans="1:11" ht="21" customHeight="1">
      <c r="A2" s="74" t="s">
        <v>110</v>
      </c>
      <c r="B2" s="85"/>
      <c r="C2" s="74"/>
      <c r="D2" s="74"/>
      <c r="E2" s="74"/>
      <c r="F2" s="74"/>
      <c r="G2" s="74"/>
      <c r="H2" s="74"/>
      <c r="I2" s="74"/>
      <c r="J2" s="74"/>
      <c r="K2" s="22"/>
    </row>
    <row r="3" spans="1:11" ht="24" customHeight="1">
      <c r="A3" s="70" t="s">
        <v>2</v>
      </c>
      <c r="B3" s="77" t="s">
        <v>3</v>
      </c>
      <c r="C3" s="86" t="s">
        <v>4</v>
      </c>
      <c r="D3" s="86"/>
      <c r="E3" s="86" t="s">
        <v>5</v>
      </c>
      <c r="F3" s="86"/>
      <c r="G3" s="86" t="s">
        <v>6</v>
      </c>
      <c r="H3" s="86"/>
      <c r="I3" s="87" t="s">
        <v>7</v>
      </c>
      <c r="J3" s="87"/>
      <c r="K3" s="25" t="s">
        <v>8</v>
      </c>
    </row>
    <row r="4" spans="1:11" ht="60" customHeight="1">
      <c r="A4" s="70"/>
      <c r="B4" s="77"/>
      <c r="C4" s="23" t="s">
        <v>111</v>
      </c>
      <c r="D4" s="23" t="s">
        <v>112</v>
      </c>
      <c r="E4" s="23" t="s">
        <v>113</v>
      </c>
      <c r="F4" s="23" t="s">
        <v>114</v>
      </c>
      <c r="G4" s="23" t="s">
        <v>115</v>
      </c>
      <c r="H4" s="23" t="s">
        <v>116</v>
      </c>
      <c r="I4" s="23" t="s">
        <v>117</v>
      </c>
      <c r="J4" s="23" t="s">
        <v>118</v>
      </c>
      <c r="K4" s="26" t="s">
        <v>89</v>
      </c>
    </row>
    <row r="5" spans="1:11" ht="30.75" customHeight="1">
      <c r="A5" s="14"/>
      <c r="B5" s="15"/>
      <c r="C5" s="24" t="s">
        <v>17</v>
      </c>
      <c r="D5" s="24" t="s">
        <v>17</v>
      </c>
      <c r="E5" s="16" t="s">
        <v>19</v>
      </c>
      <c r="F5" s="24" t="s">
        <v>17</v>
      </c>
      <c r="G5" s="16" t="s">
        <v>17</v>
      </c>
      <c r="H5" s="16" t="s">
        <v>17</v>
      </c>
      <c r="I5" s="16" t="s">
        <v>17</v>
      </c>
      <c r="J5" s="16" t="s">
        <v>17</v>
      </c>
      <c r="K5" s="21" t="s">
        <v>17</v>
      </c>
    </row>
    <row r="6" spans="1:11" ht="18.75" customHeight="1">
      <c r="A6" s="8">
        <v>1</v>
      </c>
      <c r="B6" s="17" t="s">
        <v>20</v>
      </c>
      <c r="C6" s="7">
        <v>8</v>
      </c>
      <c r="D6" s="12">
        <v>4</v>
      </c>
      <c r="E6" s="12">
        <v>19</v>
      </c>
      <c r="F6" s="12">
        <v>1</v>
      </c>
      <c r="G6" s="12">
        <v>13</v>
      </c>
      <c r="H6" s="12">
        <v>5</v>
      </c>
      <c r="I6" s="12">
        <v>12</v>
      </c>
      <c r="J6" s="12">
        <v>4</v>
      </c>
      <c r="K6" s="13">
        <v>1</v>
      </c>
    </row>
    <row r="7" spans="1:11" ht="18.75" customHeight="1">
      <c r="A7" s="8">
        <v>2</v>
      </c>
      <c r="B7" s="17" t="s">
        <v>21</v>
      </c>
      <c r="C7" s="7">
        <v>10</v>
      </c>
      <c r="D7" s="12">
        <v>4</v>
      </c>
      <c r="E7" s="12">
        <v>20</v>
      </c>
      <c r="F7" s="12">
        <v>2</v>
      </c>
      <c r="G7" s="12">
        <v>15</v>
      </c>
      <c r="H7" s="12">
        <v>5</v>
      </c>
      <c r="I7" s="12">
        <v>10</v>
      </c>
      <c r="J7" s="12">
        <v>5</v>
      </c>
      <c r="K7" s="13">
        <v>1</v>
      </c>
    </row>
    <row r="8" spans="1:11" ht="18.75" customHeight="1">
      <c r="A8" s="8">
        <v>3</v>
      </c>
      <c r="B8" s="17" t="s">
        <v>22</v>
      </c>
      <c r="C8" s="7">
        <v>11</v>
      </c>
      <c r="D8" s="12">
        <v>3</v>
      </c>
      <c r="E8" s="12">
        <v>17</v>
      </c>
      <c r="F8" s="12">
        <v>2</v>
      </c>
      <c r="G8" s="12">
        <v>12</v>
      </c>
      <c r="H8" s="12">
        <v>3</v>
      </c>
      <c r="I8" s="12">
        <v>10</v>
      </c>
      <c r="J8" s="12">
        <v>5</v>
      </c>
      <c r="K8" s="13">
        <v>1</v>
      </c>
    </row>
    <row r="9" spans="1:11" ht="18.75" customHeight="1">
      <c r="A9" s="8">
        <v>4</v>
      </c>
      <c r="B9" s="17" t="s">
        <v>23</v>
      </c>
      <c r="C9" s="7">
        <v>10</v>
      </c>
      <c r="D9" s="12">
        <v>4</v>
      </c>
      <c r="E9" s="12">
        <v>23</v>
      </c>
      <c r="F9" s="12">
        <v>2</v>
      </c>
      <c r="G9" s="12">
        <v>16</v>
      </c>
      <c r="H9" s="12">
        <v>5</v>
      </c>
      <c r="I9" s="12">
        <v>13</v>
      </c>
      <c r="J9" s="12">
        <v>5</v>
      </c>
      <c r="K9" s="13">
        <v>1</v>
      </c>
    </row>
    <row r="10" spans="1:11" ht="18.75" customHeight="1">
      <c r="A10" s="8">
        <v>5</v>
      </c>
      <c r="B10" s="17" t="s">
        <v>24</v>
      </c>
      <c r="C10" s="7">
        <v>10</v>
      </c>
      <c r="D10" s="12">
        <v>4</v>
      </c>
      <c r="E10" s="12">
        <v>21</v>
      </c>
      <c r="F10" s="12">
        <v>1</v>
      </c>
      <c r="G10" s="12">
        <v>13</v>
      </c>
      <c r="H10" s="12">
        <v>5</v>
      </c>
      <c r="I10" s="12">
        <v>11</v>
      </c>
      <c r="J10" s="12">
        <v>5</v>
      </c>
      <c r="K10" s="13">
        <v>1</v>
      </c>
    </row>
    <row r="11" spans="1:11" ht="18.75" customHeight="1">
      <c r="A11" s="8">
        <v>6</v>
      </c>
      <c r="B11" s="17" t="s">
        <v>25</v>
      </c>
      <c r="C11" s="7">
        <v>10</v>
      </c>
      <c r="D11" s="12">
        <v>4</v>
      </c>
      <c r="E11" s="12">
        <v>20</v>
      </c>
      <c r="F11" s="12">
        <v>2</v>
      </c>
      <c r="G11" s="12">
        <v>16</v>
      </c>
      <c r="H11" s="12">
        <v>5</v>
      </c>
      <c r="I11" s="12">
        <v>13</v>
      </c>
      <c r="J11" s="12">
        <v>5</v>
      </c>
      <c r="K11" s="13">
        <v>1</v>
      </c>
    </row>
    <row r="12" spans="1:11" ht="18.75" customHeight="1">
      <c r="A12" s="8">
        <v>7</v>
      </c>
      <c r="B12" s="17" t="s">
        <v>26</v>
      </c>
      <c r="C12" s="7">
        <v>11</v>
      </c>
      <c r="D12" s="12">
        <v>2</v>
      </c>
      <c r="E12" s="12">
        <v>22</v>
      </c>
      <c r="F12" s="12">
        <v>2</v>
      </c>
      <c r="G12" s="12">
        <v>15</v>
      </c>
      <c r="H12" s="12">
        <v>5</v>
      </c>
      <c r="I12" s="12">
        <v>13</v>
      </c>
      <c r="J12" s="12">
        <v>4</v>
      </c>
      <c r="K12" s="13">
        <v>1</v>
      </c>
    </row>
    <row r="13" spans="1:11" ht="18.75" customHeight="1">
      <c r="A13" s="8">
        <v>8</v>
      </c>
      <c r="B13" s="17" t="s">
        <v>27</v>
      </c>
      <c r="C13" s="7">
        <v>10</v>
      </c>
      <c r="D13" s="12">
        <v>4</v>
      </c>
      <c r="E13" s="12">
        <v>22</v>
      </c>
      <c r="F13" s="12">
        <v>2</v>
      </c>
      <c r="G13" s="12">
        <v>11</v>
      </c>
      <c r="H13" s="12">
        <v>5</v>
      </c>
      <c r="I13" s="12">
        <v>13</v>
      </c>
      <c r="J13" s="12">
        <v>5</v>
      </c>
      <c r="K13" s="13">
        <v>1</v>
      </c>
    </row>
    <row r="14" spans="1:11" ht="18.75" customHeight="1">
      <c r="A14" s="8">
        <v>9</v>
      </c>
      <c r="B14" s="17" t="s">
        <v>28</v>
      </c>
      <c r="C14" s="7">
        <v>8</v>
      </c>
      <c r="D14" s="12">
        <v>3</v>
      </c>
      <c r="E14" s="12">
        <v>14</v>
      </c>
      <c r="F14" s="12">
        <v>1</v>
      </c>
      <c r="G14" s="12">
        <v>8</v>
      </c>
      <c r="H14" s="12">
        <v>4</v>
      </c>
      <c r="I14" s="12">
        <v>8</v>
      </c>
      <c r="J14" s="12">
        <v>3</v>
      </c>
      <c r="K14" s="13">
        <v>1</v>
      </c>
    </row>
    <row r="15" spans="1:11" ht="18.75" customHeight="1">
      <c r="A15" s="8">
        <v>10</v>
      </c>
      <c r="B15" s="17" t="s">
        <v>29</v>
      </c>
      <c r="C15" s="7">
        <v>9</v>
      </c>
      <c r="D15" s="12">
        <v>2</v>
      </c>
      <c r="E15" s="12">
        <v>19</v>
      </c>
      <c r="F15" s="12">
        <v>1</v>
      </c>
      <c r="G15" s="12">
        <v>14</v>
      </c>
      <c r="H15" s="12">
        <v>4</v>
      </c>
      <c r="I15" s="12">
        <v>11</v>
      </c>
      <c r="J15" s="12">
        <v>4</v>
      </c>
      <c r="K15" s="13">
        <v>1</v>
      </c>
    </row>
    <row r="16" spans="1:11" ht="18.75" customHeight="1">
      <c r="A16" s="8">
        <v>11</v>
      </c>
      <c r="B16" s="17" t="s">
        <v>30</v>
      </c>
      <c r="C16" s="7">
        <v>11</v>
      </c>
      <c r="D16" s="12">
        <v>4</v>
      </c>
      <c r="E16" s="12">
        <v>23</v>
      </c>
      <c r="F16" s="12">
        <v>2</v>
      </c>
      <c r="G16" s="12">
        <v>16</v>
      </c>
      <c r="H16" s="12">
        <v>5</v>
      </c>
      <c r="I16" s="12">
        <v>13</v>
      </c>
      <c r="J16" s="12">
        <v>5</v>
      </c>
      <c r="K16" s="13">
        <v>1</v>
      </c>
    </row>
    <row r="17" spans="1:11" ht="18.75" customHeight="1">
      <c r="A17" s="8">
        <v>12</v>
      </c>
      <c r="B17" s="17" t="s">
        <v>31</v>
      </c>
      <c r="C17" s="7">
        <v>9</v>
      </c>
      <c r="D17" s="12">
        <v>3</v>
      </c>
      <c r="E17" s="12">
        <v>17</v>
      </c>
      <c r="F17" s="12">
        <v>2</v>
      </c>
      <c r="G17" s="12">
        <v>12</v>
      </c>
      <c r="H17" s="12">
        <v>4</v>
      </c>
      <c r="I17" s="12">
        <v>13</v>
      </c>
      <c r="J17" s="12">
        <v>5</v>
      </c>
      <c r="K17" s="13">
        <v>1</v>
      </c>
    </row>
    <row r="18" spans="1:11" ht="18.75" customHeight="1">
      <c r="A18" s="8">
        <v>13</v>
      </c>
      <c r="B18" s="17" t="s">
        <v>32</v>
      </c>
      <c r="C18" s="7">
        <v>8</v>
      </c>
      <c r="D18" s="12">
        <v>4</v>
      </c>
      <c r="E18" s="12">
        <v>16</v>
      </c>
      <c r="F18" s="12">
        <v>2</v>
      </c>
      <c r="G18" s="12">
        <v>11</v>
      </c>
      <c r="H18" s="12">
        <v>4</v>
      </c>
      <c r="I18" s="12">
        <v>11</v>
      </c>
      <c r="J18" s="12">
        <v>4</v>
      </c>
      <c r="K18" s="13">
        <v>1</v>
      </c>
    </row>
    <row r="19" spans="1:11" ht="18.75" customHeight="1">
      <c r="A19" s="8">
        <v>14</v>
      </c>
      <c r="B19" s="17" t="s">
        <v>33</v>
      </c>
      <c r="C19" s="7">
        <v>8</v>
      </c>
      <c r="D19" s="12">
        <v>2</v>
      </c>
      <c r="E19" s="12">
        <v>15</v>
      </c>
      <c r="F19" s="12">
        <v>2</v>
      </c>
      <c r="G19" s="12">
        <v>12</v>
      </c>
      <c r="H19" s="12">
        <v>5</v>
      </c>
      <c r="I19" s="12">
        <v>10</v>
      </c>
      <c r="J19" s="12">
        <v>4</v>
      </c>
      <c r="K19" s="13">
        <v>1</v>
      </c>
    </row>
    <row r="20" spans="1:11" ht="18.75" customHeight="1">
      <c r="A20" s="8">
        <v>15</v>
      </c>
      <c r="B20" s="17" t="s">
        <v>34</v>
      </c>
      <c r="C20" s="7">
        <v>11</v>
      </c>
      <c r="D20" s="12">
        <v>4</v>
      </c>
      <c r="E20" s="12">
        <v>22</v>
      </c>
      <c r="F20" s="12">
        <v>2</v>
      </c>
      <c r="G20" s="12">
        <v>16</v>
      </c>
      <c r="H20" s="12">
        <v>5</v>
      </c>
      <c r="I20" s="12">
        <v>13</v>
      </c>
      <c r="J20" s="12">
        <v>5</v>
      </c>
      <c r="K20" s="13">
        <v>1</v>
      </c>
    </row>
    <row r="21" spans="1:11" ht="18.75" customHeight="1">
      <c r="A21" s="8">
        <v>16</v>
      </c>
      <c r="B21" s="17" t="s">
        <v>35</v>
      </c>
      <c r="C21" s="7">
        <v>10</v>
      </c>
      <c r="D21" s="12">
        <v>2</v>
      </c>
      <c r="E21" s="12">
        <v>22</v>
      </c>
      <c r="F21" s="12">
        <v>4</v>
      </c>
      <c r="G21" s="12">
        <v>14</v>
      </c>
      <c r="H21" s="12">
        <v>2</v>
      </c>
      <c r="I21" s="12">
        <v>13</v>
      </c>
      <c r="J21" s="12">
        <v>6</v>
      </c>
      <c r="K21" s="13">
        <v>1</v>
      </c>
    </row>
    <row r="22" spans="1:11" ht="18.75" customHeight="1">
      <c r="A22" s="8">
        <v>17</v>
      </c>
      <c r="B22" s="17" t="s">
        <v>36</v>
      </c>
      <c r="C22" s="7">
        <v>10</v>
      </c>
      <c r="D22" s="12">
        <v>2</v>
      </c>
      <c r="E22" s="12">
        <v>20</v>
      </c>
      <c r="F22" s="12">
        <v>4</v>
      </c>
      <c r="G22" s="12">
        <v>16</v>
      </c>
      <c r="H22" s="12">
        <v>3</v>
      </c>
      <c r="I22" s="12">
        <v>13</v>
      </c>
      <c r="J22" s="12">
        <v>6</v>
      </c>
      <c r="K22" s="13">
        <v>1</v>
      </c>
    </row>
    <row r="23" spans="1:11" ht="18.75" customHeight="1">
      <c r="A23" s="8">
        <v>18</v>
      </c>
      <c r="B23" s="17" t="s">
        <v>37</v>
      </c>
      <c r="C23" s="7">
        <v>8</v>
      </c>
      <c r="D23" s="12">
        <v>2</v>
      </c>
      <c r="E23" s="12">
        <v>17</v>
      </c>
      <c r="F23" s="12">
        <v>4</v>
      </c>
      <c r="G23" s="12">
        <v>15</v>
      </c>
      <c r="H23" s="12">
        <v>4</v>
      </c>
      <c r="I23" s="12">
        <v>12</v>
      </c>
      <c r="J23" s="12">
        <v>6</v>
      </c>
      <c r="K23" s="13">
        <v>0</v>
      </c>
    </row>
    <row r="24" spans="1:11" ht="18.75" customHeight="1">
      <c r="A24" s="8">
        <v>19</v>
      </c>
      <c r="B24" s="17" t="s">
        <v>38</v>
      </c>
      <c r="C24" s="7">
        <v>9</v>
      </c>
      <c r="D24" s="12">
        <v>2</v>
      </c>
      <c r="E24" s="12">
        <v>19</v>
      </c>
      <c r="F24" s="12">
        <v>4</v>
      </c>
      <c r="G24" s="12">
        <v>13</v>
      </c>
      <c r="H24" s="12">
        <v>2</v>
      </c>
      <c r="I24" s="12">
        <v>12</v>
      </c>
      <c r="J24" s="12">
        <v>6</v>
      </c>
      <c r="K24" s="13">
        <v>1</v>
      </c>
    </row>
    <row r="25" spans="1:11" ht="18.75" customHeight="1">
      <c r="A25" s="8">
        <v>20</v>
      </c>
      <c r="B25" s="17" t="s">
        <v>39</v>
      </c>
      <c r="C25" s="7">
        <v>6</v>
      </c>
      <c r="D25" s="12">
        <v>2</v>
      </c>
      <c r="E25" s="12">
        <v>12</v>
      </c>
      <c r="F25" s="12">
        <v>0</v>
      </c>
      <c r="G25" s="12">
        <v>7</v>
      </c>
      <c r="H25" s="12">
        <v>3</v>
      </c>
      <c r="I25" s="12">
        <v>5</v>
      </c>
      <c r="J25" s="12">
        <v>1</v>
      </c>
      <c r="K25" s="13">
        <v>1</v>
      </c>
    </row>
    <row r="26" spans="1:11" ht="18.75" customHeight="1">
      <c r="A26" s="8">
        <v>21</v>
      </c>
      <c r="B26" s="17" t="s">
        <v>40</v>
      </c>
      <c r="C26" s="7">
        <v>11</v>
      </c>
      <c r="D26" s="12">
        <v>2</v>
      </c>
      <c r="E26" s="12">
        <v>22</v>
      </c>
      <c r="F26" s="12">
        <v>4</v>
      </c>
      <c r="G26" s="12">
        <v>14</v>
      </c>
      <c r="H26" s="12">
        <v>3</v>
      </c>
      <c r="I26" s="12">
        <v>11</v>
      </c>
      <c r="J26" s="12">
        <v>5</v>
      </c>
      <c r="K26" s="13">
        <v>1</v>
      </c>
    </row>
    <row r="27" spans="1:11" ht="18.75" customHeight="1">
      <c r="A27" s="8">
        <v>22</v>
      </c>
      <c r="B27" s="17" t="s">
        <v>41</v>
      </c>
      <c r="C27" s="7">
        <v>11</v>
      </c>
      <c r="D27" s="12">
        <v>2</v>
      </c>
      <c r="E27" s="12">
        <v>23</v>
      </c>
      <c r="F27" s="12">
        <v>4</v>
      </c>
      <c r="G27" s="12">
        <v>15</v>
      </c>
      <c r="H27" s="12">
        <v>3</v>
      </c>
      <c r="I27" s="12">
        <v>13</v>
      </c>
      <c r="J27" s="12">
        <v>6</v>
      </c>
      <c r="K27" s="13">
        <v>1</v>
      </c>
    </row>
    <row r="28" spans="1:11" ht="18.75" customHeight="1">
      <c r="A28" s="8">
        <v>23</v>
      </c>
      <c r="B28" s="17" t="s">
        <v>42</v>
      </c>
      <c r="C28" s="7">
        <v>9</v>
      </c>
      <c r="D28" s="12">
        <v>1</v>
      </c>
      <c r="E28" s="12">
        <v>22</v>
      </c>
      <c r="F28" s="12">
        <v>4</v>
      </c>
      <c r="G28" s="12">
        <v>16</v>
      </c>
      <c r="H28" s="12">
        <v>3</v>
      </c>
      <c r="I28" s="12">
        <v>13</v>
      </c>
      <c r="J28" s="12">
        <v>6</v>
      </c>
      <c r="K28" s="13">
        <v>0</v>
      </c>
    </row>
    <row r="29" spans="1:11" ht="18.75" customHeight="1">
      <c r="A29" s="8">
        <v>24</v>
      </c>
      <c r="B29" s="17" t="s">
        <v>43</v>
      </c>
      <c r="C29" s="7">
        <v>10</v>
      </c>
      <c r="D29" s="12">
        <v>2</v>
      </c>
      <c r="E29" s="12">
        <v>20</v>
      </c>
      <c r="F29" s="12">
        <v>4</v>
      </c>
      <c r="G29" s="12">
        <v>13</v>
      </c>
      <c r="H29" s="12">
        <v>3</v>
      </c>
      <c r="I29" s="12">
        <v>9</v>
      </c>
      <c r="J29" s="12">
        <v>5</v>
      </c>
      <c r="K29" s="13">
        <v>1</v>
      </c>
    </row>
    <row r="30" spans="1:11" ht="18.75" customHeight="1">
      <c r="A30" s="8">
        <v>25</v>
      </c>
      <c r="B30" s="17" t="s">
        <v>44</v>
      </c>
      <c r="C30" s="7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3">
        <v>0</v>
      </c>
    </row>
    <row r="31" spans="1:11" ht="18.75" customHeight="1">
      <c r="A31" s="8">
        <v>26</v>
      </c>
      <c r="B31" s="17" t="s">
        <v>45</v>
      </c>
      <c r="C31" s="7">
        <v>10</v>
      </c>
      <c r="D31" s="12">
        <v>1</v>
      </c>
      <c r="E31" s="12">
        <v>20</v>
      </c>
      <c r="F31" s="12">
        <v>4</v>
      </c>
      <c r="G31" s="12">
        <v>16</v>
      </c>
      <c r="H31" s="12">
        <v>3</v>
      </c>
      <c r="I31" s="12">
        <v>13</v>
      </c>
      <c r="J31" s="12">
        <v>6</v>
      </c>
      <c r="K31" s="13">
        <v>0</v>
      </c>
    </row>
    <row r="32" spans="1:11" ht="18.75" customHeight="1">
      <c r="A32" s="8">
        <v>27</v>
      </c>
      <c r="B32" s="17" t="s">
        <v>46</v>
      </c>
      <c r="C32" s="7">
        <v>11</v>
      </c>
      <c r="D32" s="12">
        <v>2</v>
      </c>
      <c r="E32" s="12">
        <v>19</v>
      </c>
      <c r="F32" s="12">
        <v>4</v>
      </c>
      <c r="G32" s="12">
        <v>14</v>
      </c>
      <c r="H32" s="12">
        <v>2</v>
      </c>
      <c r="I32" s="12">
        <v>13</v>
      </c>
      <c r="J32" s="12">
        <v>6</v>
      </c>
      <c r="K32" s="13">
        <v>1</v>
      </c>
    </row>
    <row r="33" spans="1:11" ht="18.75" customHeight="1">
      <c r="A33" s="8">
        <v>28</v>
      </c>
      <c r="B33" s="17" t="s">
        <v>47</v>
      </c>
      <c r="C33" s="7">
        <v>9</v>
      </c>
      <c r="D33" s="12">
        <v>2</v>
      </c>
      <c r="E33" s="12">
        <v>16</v>
      </c>
      <c r="F33" s="12">
        <v>2</v>
      </c>
      <c r="G33" s="12">
        <v>12</v>
      </c>
      <c r="H33" s="12">
        <v>1</v>
      </c>
      <c r="I33" s="12">
        <v>10</v>
      </c>
      <c r="J33" s="12">
        <v>5</v>
      </c>
      <c r="K33" s="13">
        <v>1</v>
      </c>
    </row>
    <row r="34" spans="1:11" ht="18.75" customHeight="1">
      <c r="A34" s="8">
        <v>29</v>
      </c>
      <c r="B34" s="17" t="s">
        <v>48</v>
      </c>
      <c r="C34" s="7">
        <v>11</v>
      </c>
      <c r="D34" s="12">
        <v>2</v>
      </c>
      <c r="E34" s="12">
        <v>17</v>
      </c>
      <c r="F34" s="12">
        <v>3</v>
      </c>
      <c r="G34" s="12">
        <v>15</v>
      </c>
      <c r="H34" s="12">
        <v>2</v>
      </c>
      <c r="I34" s="12">
        <v>11</v>
      </c>
      <c r="J34" s="12">
        <v>5</v>
      </c>
      <c r="K34" s="13">
        <v>1</v>
      </c>
    </row>
    <row r="35" spans="1:11" ht="18.75" customHeight="1">
      <c r="A35" s="8">
        <v>30</v>
      </c>
      <c r="B35" s="17" t="s">
        <v>49</v>
      </c>
      <c r="C35" s="7">
        <v>11</v>
      </c>
      <c r="D35" s="12">
        <v>2</v>
      </c>
      <c r="E35" s="12">
        <v>20</v>
      </c>
      <c r="F35" s="12">
        <v>4</v>
      </c>
      <c r="G35" s="12">
        <v>16</v>
      </c>
      <c r="H35" s="12">
        <v>3</v>
      </c>
      <c r="I35" s="12">
        <v>13</v>
      </c>
      <c r="J35" s="12">
        <v>6</v>
      </c>
      <c r="K35" s="13">
        <v>1</v>
      </c>
    </row>
    <row r="36" spans="1:11" ht="18.75" customHeight="1">
      <c r="A36" s="8">
        <v>31</v>
      </c>
      <c r="B36" s="17" t="s">
        <v>50</v>
      </c>
      <c r="C36" s="7">
        <v>9</v>
      </c>
      <c r="D36" s="12">
        <v>4</v>
      </c>
      <c r="E36" s="12">
        <v>21</v>
      </c>
      <c r="F36" s="12">
        <v>6</v>
      </c>
      <c r="G36" s="12">
        <v>14</v>
      </c>
      <c r="H36" s="12">
        <v>2</v>
      </c>
      <c r="I36" s="12">
        <v>12</v>
      </c>
      <c r="J36" s="12">
        <v>6</v>
      </c>
      <c r="K36" s="13">
        <v>1</v>
      </c>
    </row>
    <row r="37" spans="1:11" ht="18.75" customHeight="1">
      <c r="A37" s="8">
        <v>32</v>
      </c>
      <c r="B37" s="17" t="s">
        <v>51</v>
      </c>
      <c r="C37" s="7">
        <v>10</v>
      </c>
      <c r="D37" s="12">
        <v>4</v>
      </c>
      <c r="E37" s="12">
        <v>19</v>
      </c>
      <c r="F37" s="12">
        <v>5</v>
      </c>
      <c r="G37" s="12">
        <v>12</v>
      </c>
      <c r="H37" s="12">
        <v>1</v>
      </c>
      <c r="I37" s="12">
        <v>12</v>
      </c>
      <c r="J37" s="12">
        <v>6</v>
      </c>
      <c r="K37" s="13">
        <v>1</v>
      </c>
    </row>
    <row r="38" spans="1:11" ht="18.75" customHeight="1">
      <c r="A38" s="8">
        <v>33</v>
      </c>
      <c r="B38" s="17" t="s">
        <v>52</v>
      </c>
      <c r="C38" s="7">
        <v>11</v>
      </c>
      <c r="D38" s="12">
        <v>4</v>
      </c>
      <c r="E38" s="12">
        <v>20</v>
      </c>
      <c r="F38" s="12">
        <v>5</v>
      </c>
      <c r="G38" s="12">
        <v>15</v>
      </c>
      <c r="H38" s="12">
        <v>2</v>
      </c>
      <c r="I38" s="12">
        <v>11</v>
      </c>
      <c r="J38" s="12">
        <v>6</v>
      </c>
      <c r="K38" s="13">
        <v>1</v>
      </c>
    </row>
    <row r="39" spans="1:11" ht="18.75" customHeight="1">
      <c r="A39" s="8">
        <v>34</v>
      </c>
      <c r="B39" s="17" t="s">
        <v>53</v>
      </c>
      <c r="C39" s="7">
        <v>9</v>
      </c>
      <c r="D39" s="12">
        <v>4</v>
      </c>
      <c r="E39" s="12">
        <v>19</v>
      </c>
      <c r="F39" s="12">
        <v>6</v>
      </c>
      <c r="G39" s="12">
        <v>14</v>
      </c>
      <c r="H39" s="12">
        <v>2</v>
      </c>
      <c r="I39" s="12">
        <v>12</v>
      </c>
      <c r="J39" s="12">
        <v>5</v>
      </c>
      <c r="K39" s="13">
        <v>1</v>
      </c>
    </row>
    <row r="40" spans="1:11" ht="18.75" customHeight="1">
      <c r="A40" s="8">
        <v>35</v>
      </c>
      <c r="B40" s="17" t="s">
        <v>54</v>
      </c>
      <c r="C40" s="7">
        <v>11</v>
      </c>
      <c r="D40" s="12">
        <v>4</v>
      </c>
      <c r="E40" s="12">
        <v>23</v>
      </c>
      <c r="F40" s="12">
        <v>6</v>
      </c>
      <c r="G40" s="12">
        <v>16</v>
      </c>
      <c r="H40" s="12">
        <v>1</v>
      </c>
      <c r="I40" s="12">
        <v>13</v>
      </c>
      <c r="J40" s="12">
        <v>6</v>
      </c>
      <c r="K40" s="13">
        <v>1</v>
      </c>
    </row>
    <row r="41" spans="1:11" ht="18.75" customHeight="1">
      <c r="A41" s="8">
        <v>36</v>
      </c>
      <c r="B41" s="17" t="s">
        <v>55</v>
      </c>
      <c r="C41" s="7">
        <v>9</v>
      </c>
      <c r="D41" s="12">
        <v>3</v>
      </c>
      <c r="E41" s="12">
        <v>15</v>
      </c>
      <c r="F41" s="12">
        <v>3</v>
      </c>
      <c r="G41" s="12">
        <v>15</v>
      </c>
      <c r="H41" s="12">
        <v>2</v>
      </c>
      <c r="I41" s="12">
        <v>7</v>
      </c>
      <c r="J41" s="12">
        <v>2</v>
      </c>
      <c r="K41" s="13">
        <v>1</v>
      </c>
    </row>
    <row r="42" spans="1:11" ht="18.75" customHeight="1">
      <c r="A42" s="8">
        <v>37</v>
      </c>
      <c r="B42" s="17" t="s">
        <v>56</v>
      </c>
      <c r="C42" s="7">
        <v>10</v>
      </c>
      <c r="D42" s="12">
        <v>4</v>
      </c>
      <c r="E42" s="12">
        <v>19</v>
      </c>
      <c r="F42" s="12">
        <v>5</v>
      </c>
      <c r="G42" s="12">
        <v>14</v>
      </c>
      <c r="H42" s="12">
        <v>1</v>
      </c>
      <c r="I42" s="12">
        <v>11</v>
      </c>
      <c r="J42" s="12">
        <v>6</v>
      </c>
      <c r="K42" s="13">
        <v>1</v>
      </c>
    </row>
    <row r="43" spans="1:11" ht="18.75" customHeight="1">
      <c r="A43" s="8">
        <v>38</v>
      </c>
      <c r="B43" s="17" t="s">
        <v>57</v>
      </c>
      <c r="C43" s="7">
        <v>10</v>
      </c>
      <c r="D43" s="12">
        <v>4</v>
      </c>
      <c r="E43" s="12">
        <v>21</v>
      </c>
      <c r="F43" s="12">
        <v>6</v>
      </c>
      <c r="G43" s="12">
        <v>16</v>
      </c>
      <c r="H43" s="12">
        <v>2</v>
      </c>
      <c r="I43" s="12">
        <v>12</v>
      </c>
      <c r="J43" s="12">
        <v>2</v>
      </c>
      <c r="K43" s="13">
        <v>1</v>
      </c>
    </row>
    <row r="44" spans="1:11" ht="18.75" customHeight="1">
      <c r="A44" s="8">
        <v>39</v>
      </c>
      <c r="B44" s="17" t="s">
        <v>58</v>
      </c>
      <c r="C44" s="7">
        <v>10</v>
      </c>
      <c r="D44" s="12">
        <v>4</v>
      </c>
      <c r="E44" s="12">
        <v>19</v>
      </c>
      <c r="F44" s="12">
        <v>6</v>
      </c>
      <c r="G44" s="12">
        <v>15</v>
      </c>
      <c r="H44" s="12">
        <v>2</v>
      </c>
      <c r="I44" s="12">
        <v>12</v>
      </c>
      <c r="J44" s="12">
        <v>2</v>
      </c>
      <c r="K44" s="13">
        <v>1</v>
      </c>
    </row>
    <row r="45" spans="1:11" ht="18.75" customHeight="1">
      <c r="A45" s="8">
        <v>40</v>
      </c>
      <c r="B45" s="17" t="s">
        <v>59</v>
      </c>
      <c r="C45" s="7">
        <v>11</v>
      </c>
      <c r="D45" s="12">
        <v>4</v>
      </c>
      <c r="E45" s="12">
        <v>22</v>
      </c>
      <c r="F45" s="12">
        <v>6</v>
      </c>
      <c r="G45" s="12">
        <v>15</v>
      </c>
      <c r="H45" s="12">
        <v>2</v>
      </c>
      <c r="I45" s="12">
        <v>13</v>
      </c>
      <c r="J45" s="12">
        <v>6</v>
      </c>
      <c r="K45" s="13">
        <v>1</v>
      </c>
    </row>
    <row r="46" spans="1:11" ht="18.75" customHeight="1">
      <c r="A46" s="8">
        <v>41</v>
      </c>
      <c r="B46" s="17" t="s">
        <v>60</v>
      </c>
      <c r="C46" s="7">
        <v>11</v>
      </c>
      <c r="D46" s="12">
        <v>4</v>
      </c>
      <c r="E46" s="12">
        <v>22</v>
      </c>
      <c r="F46" s="12">
        <v>6</v>
      </c>
      <c r="G46" s="12">
        <v>16</v>
      </c>
      <c r="H46" s="12">
        <v>1</v>
      </c>
      <c r="I46" s="12">
        <v>13</v>
      </c>
      <c r="J46" s="12">
        <v>6</v>
      </c>
      <c r="K46" s="13">
        <v>1</v>
      </c>
    </row>
    <row r="47" spans="1:11" ht="18.75" customHeight="1">
      <c r="A47" s="8">
        <v>42</v>
      </c>
      <c r="B47" s="17" t="s">
        <v>61</v>
      </c>
      <c r="C47" s="7">
        <v>11</v>
      </c>
      <c r="D47" s="12">
        <v>4</v>
      </c>
      <c r="E47" s="12">
        <v>22</v>
      </c>
      <c r="F47" s="12">
        <v>6</v>
      </c>
      <c r="G47" s="12">
        <v>16</v>
      </c>
      <c r="H47" s="12">
        <v>2</v>
      </c>
      <c r="I47" s="12">
        <v>13</v>
      </c>
      <c r="J47" s="12">
        <v>6</v>
      </c>
      <c r="K47" s="13">
        <v>1</v>
      </c>
    </row>
    <row r="48" spans="1:11" ht="18.75" customHeight="1">
      <c r="A48" s="8">
        <v>43</v>
      </c>
      <c r="B48" s="17" t="s">
        <v>62</v>
      </c>
      <c r="C48" s="7">
        <v>10</v>
      </c>
      <c r="D48" s="12">
        <v>4</v>
      </c>
      <c r="E48" s="12">
        <v>21</v>
      </c>
      <c r="F48" s="12">
        <v>6</v>
      </c>
      <c r="G48" s="12">
        <v>15</v>
      </c>
      <c r="H48" s="12">
        <v>2</v>
      </c>
      <c r="I48" s="12">
        <v>13</v>
      </c>
      <c r="J48" s="12">
        <v>5</v>
      </c>
      <c r="K48" s="13">
        <v>1</v>
      </c>
    </row>
    <row r="49" spans="1:11" ht="18.75" customHeight="1">
      <c r="A49" s="8">
        <v>44</v>
      </c>
      <c r="B49" s="17" t="s">
        <v>63</v>
      </c>
      <c r="C49" s="7">
        <v>10</v>
      </c>
      <c r="D49" s="12">
        <v>4</v>
      </c>
      <c r="E49" s="12">
        <v>21</v>
      </c>
      <c r="F49" s="12">
        <v>6</v>
      </c>
      <c r="G49" s="12">
        <v>14</v>
      </c>
      <c r="H49" s="12">
        <v>2</v>
      </c>
      <c r="I49" s="12">
        <v>12</v>
      </c>
      <c r="J49" s="12">
        <v>4</v>
      </c>
      <c r="K49" s="13">
        <v>1</v>
      </c>
    </row>
    <row r="50" spans="1:11" ht="18.75" customHeight="1">
      <c r="A50" s="8">
        <v>45</v>
      </c>
      <c r="B50" s="17" t="s">
        <v>64</v>
      </c>
      <c r="C50" s="7">
        <v>11</v>
      </c>
      <c r="D50" s="12">
        <v>3</v>
      </c>
      <c r="E50" s="12">
        <v>21</v>
      </c>
      <c r="F50" s="12">
        <v>6</v>
      </c>
      <c r="G50" s="12">
        <v>14</v>
      </c>
      <c r="H50" s="12">
        <v>2</v>
      </c>
      <c r="I50" s="12">
        <v>13</v>
      </c>
      <c r="J50" s="12">
        <v>6</v>
      </c>
      <c r="K50" s="13">
        <v>1</v>
      </c>
    </row>
    <row r="51" spans="1:11" ht="18.75" customHeight="1">
      <c r="A51" s="8">
        <v>46</v>
      </c>
      <c r="B51" s="17" t="s">
        <v>65</v>
      </c>
      <c r="C51" s="7">
        <v>10</v>
      </c>
      <c r="D51" s="12">
        <v>5</v>
      </c>
      <c r="E51" s="12">
        <v>21</v>
      </c>
      <c r="F51" s="12">
        <v>5</v>
      </c>
      <c r="G51" s="12">
        <v>14</v>
      </c>
      <c r="H51" s="12">
        <v>4</v>
      </c>
      <c r="I51" s="12">
        <v>12</v>
      </c>
      <c r="J51" s="12">
        <v>5</v>
      </c>
      <c r="K51" s="13">
        <v>1</v>
      </c>
    </row>
    <row r="52" spans="1:11" ht="18.75" customHeight="1">
      <c r="A52" s="8">
        <v>47</v>
      </c>
      <c r="B52" s="17" t="s">
        <v>66</v>
      </c>
      <c r="C52" s="7">
        <v>11</v>
      </c>
      <c r="D52" s="12">
        <v>6</v>
      </c>
      <c r="E52" s="12">
        <v>22</v>
      </c>
      <c r="F52" s="12">
        <v>5</v>
      </c>
      <c r="G52" s="12">
        <v>16</v>
      </c>
      <c r="H52" s="12">
        <v>4</v>
      </c>
      <c r="I52" s="12">
        <v>13</v>
      </c>
      <c r="J52" s="12">
        <v>5</v>
      </c>
      <c r="K52" s="13">
        <v>1</v>
      </c>
    </row>
    <row r="53" spans="1:11" ht="18.75" customHeight="1">
      <c r="A53" s="8">
        <v>48</v>
      </c>
      <c r="B53" s="17" t="s">
        <v>67</v>
      </c>
      <c r="C53" s="7">
        <v>11</v>
      </c>
      <c r="D53" s="12">
        <v>6</v>
      </c>
      <c r="E53" s="12">
        <v>21</v>
      </c>
      <c r="F53" s="12">
        <v>3</v>
      </c>
      <c r="G53" s="12">
        <v>16</v>
      </c>
      <c r="H53" s="12">
        <v>4</v>
      </c>
      <c r="I53" s="12">
        <v>13</v>
      </c>
      <c r="J53" s="12">
        <v>5</v>
      </c>
      <c r="K53" s="13">
        <v>1</v>
      </c>
    </row>
    <row r="54" spans="1:11" ht="18.75" customHeight="1">
      <c r="A54" s="8">
        <v>49</v>
      </c>
      <c r="B54" s="17" t="s">
        <v>68</v>
      </c>
      <c r="C54" s="7">
        <v>10</v>
      </c>
      <c r="D54" s="12">
        <v>6</v>
      </c>
      <c r="E54" s="12">
        <v>21</v>
      </c>
      <c r="F54" s="12">
        <v>5</v>
      </c>
      <c r="G54" s="12">
        <v>16</v>
      </c>
      <c r="H54" s="12">
        <v>4</v>
      </c>
      <c r="I54" s="12">
        <v>13</v>
      </c>
      <c r="J54" s="12">
        <v>5</v>
      </c>
      <c r="K54" s="13">
        <v>1</v>
      </c>
    </row>
    <row r="55" spans="1:11" ht="18.75" customHeight="1">
      <c r="A55" s="8">
        <v>50</v>
      </c>
      <c r="B55" s="17" t="s">
        <v>69</v>
      </c>
      <c r="C55" s="7">
        <v>11</v>
      </c>
      <c r="D55" s="12">
        <v>6</v>
      </c>
      <c r="E55" s="12">
        <v>21</v>
      </c>
      <c r="F55" s="12">
        <v>3</v>
      </c>
      <c r="G55" s="12">
        <v>14</v>
      </c>
      <c r="H55" s="12">
        <v>4</v>
      </c>
      <c r="I55" s="12">
        <v>13</v>
      </c>
      <c r="J55" s="12">
        <v>5</v>
      </c>
      <c r="K55" s="13">
        <v>1</v>
      </c>
    </row>
    <row r="56" spans="1:11" ht="18.75" customHeight="1">
      <c r="A56" s="8">
        <v>51</v>
      </c>
      <c r="B56" s="17" t="s">
        <v>70</v>
      </c>
      <c r="C56" s="7">
        <v>11</v>
      </c>
      <c r="D56" s="12">
        <v>6</v>
      </c>
      <c r="E56" s="12">
        <v>22</v>
      </c>
      <c r="F56" s="12">
        <v>5</v>
      </c>
      <c r="G56" s="12">
        <v>16</v>
      </c>
      <c r="H56" s="12">
        <v>4</v>
      </c>
      <c r="I56" s="12">
        <v>13</v>
      </c>
      <c r="J56" s="12">
        <v>5</v>
      </c>
      <c r="K56" s="13">
        <v>1</v>
      </c>
    </row>
    <row r="57" spans="1:11" ht="18.75" customHeight="1">
      <c r="A57" s="8">
        <v>52</v>
      </c>
      <c r="B57" s="17" t="s">
        <v>71</v>
      </c>
      <c r="C57" s="7">
        <v>11</v>
      </c>
      <c r="D57" s="12">
        <v>6</v>
      </c>
      <c r="E57" s="12">
        <v>22</v>
      </c>
      <c r="F57" s="12">
        <v>4</v>
      </c>
      <c r="G57" s="12">
        <v>16</v>
      </c>
      <c r="H57" s="12">
        <v>4</v>
      </c>
      <c r="I57" s="12">
        <v>13</v>
      </c>
      <c r="J57" s="12">
        <v>5</v>
      </c>
      <c r="K57" s="13">
        <v>1</v>
      </c>
    </row>
    <row r="58" spans="1:11" ht="18.75" customHeight="1">
      <c r="A58" s="8">
        <v>53</v>
      </c>
      <c r="B58" s="17" t="s">
        <v>72</v>
      </c>
      <c r="C58" s="7">
        <v>7</v>
      </c>
      <c r="D58" s="12">
        <v>6</v>
      </c>
      <c r="E58" s="12">
        <v>14</v>
      </c>
      <c r="F58" s="12">
        <v>2</v>
      </c>
      <c r="G58" s="12">
        <v>13</v>
      </c>
      <c r="H58" s="12">
        <v>4</v>
      </c>
      <c r="I58" s="12">
        <v>11</v>
      </c>
      <c r="J58" s="12">
        <v>2</v>
      </c>
      <c r="K58" s="13">
        <v>0</v>
      </c>
    </row>
    <row r="59" spans="1:11" ht="25.5" customHeight="1">
      <c r="A59" s="8">
        <v>54</v>
      </c>
      <c r="B59" s="18" t="s">
        <v>73</v>
      </c>
      <c r="C59" s="7">
        <v>11</v>
      </c>
      <c r="D59" s="12">
        <v>6</v>
      </c>
      <c r="E59" s="12">
        <v>22</v>
      </c>
      <c r="F59" s="12">
        <v>5</v>
      </c>
      <c r="G59" s="12">
        <v>16</v>
      </c>
      <c r="H59" s="12">
        <v>4</v>
      </c>
      <c r="I59" s="12">
        <v>13</v>
      </c>
      <c r="J59" s="12">
        <v>5</v>
      </c>
      <c r="K59" s="13">
        <v>1</v>
      </c>
    </row>
    <row r="60" spans="1:11" ht="18.75" customHeight="1">
      <c r="A60" s="8">
        <v>55</v>
      </c>
      <c r="B60" s="17" t="s">
        <v>74</v>
      </c>
      <c r="C60" s="7">
        <v>9</v>
      </c>
      <c r="D60" s="12">
        <v>6</v>
      </c>
      <c r="E60" s="12">
        <v>20</v>
      </c>
      <c r="F60" s="12">
        <v>2</v>
      </c>
      <c r="G60" s="12">
        <v>15</v>
      </c>
      <c r="H60" s="12">
        <v>4</v>
      </c>
      <c r="I60" s="12">
        <v>12</v>
      </c>
      <c r="J60" s="12">
        <v>5</v>
      </c>
      <c r="K60" s="13">
        <v>1</v>
      </c>
    </row>
    <row r="61" spans="1:11" ht="18.75" customHeight="1">
      <c r="A61" s="8">
        <v>56</v>
      </c>
      <c r="B61" s="17" t="s">
        <v>75</v>
      </c>
      <c r="C61" s="7">
        <v>10</v>
      </c>
      <c r="D61" s="12">
        <v>6</v>
      </c>
      <c r="E61" s="12">
        <v>18</v>
      </c>
      <c r="F61" s="12">
        <v>3</v>
      </c>
      <c r="G61" s="12">
        <v>13</v>
      </c>
      <c r="H61" s="12">
        <v>4</v>
      </c>
      <c r="I61" s="12">
        <v>12</v>
      </c>
      <c r="J61" s="12">
        <v>4</v>
      </c>
      <c r="K61" s="13">
        <v>1</v>
      </c>
    </row>
    <row r="62" spans="1:11" ht="18.75" customHeight="1">
      <c r="A62" s="8">
        <v>57</v>
      </c>
      <c r="B62" s="17" t="s">
        <v>76</v>
      </c>
      <c r="C62" s="7">
        <v>11</v>
      </c>
      <c r="D62" s="12">
        <v>6</v>
      </c>
      <c r="E62" s="12">
        <v>22</v>
      </c>
      <c r="F62" s="12">
        <v>3</v>
      </c>
      <c r="G62" s="12">
        <v>14</v>
      </c>
      <c r="H62" s="12">
        <v>4</v>
      </c>
      <c r="I62" s="12">
        <v>12</v>
      </c>
      <c r="J62" s="12">
        <v>5</v>
      </c>
      <c r="K62" s="13">
        <v>1</v>
      </c>
    </row>
    <row r="63" spans="1:11" ht="18.75" customHeight="1">
      <c r="A63" s="8">
        <v>58</v>
      </c>
      <c r="B63" s="17" t="s">
        <v>77</v>
      </c>
      <c r="C63" s="7">
        <v>11</v>
      </c>
      <c r="D63" s="12">
        <v>6</v>
      </c>
      <c r="E63" s="12">
        <v>23</v>
      </c>
      <c r="F63" s="12">
        <v>3</v>
      </c>
      <c r="G63" s="12">
        <v>14</v>
      </c>
      <c r="H63" s="12">
        <v>4</v>
      </c>
      <c r="I63" s="12">
        <v>12</v>
      </c>
      <c r="J63" s="12">
        <v>5</v>
      </c>
      <c r="K63" s="13">
        <v>1</v>
      </c>
    </row>
    <row r="64" spans="1:11" ht="18.75" customHeight="1">
      <c r="A64" s="8">
        <v>59</v>
      </c>
      <c r="B64" s="17" t="s">
        <v>78</v>
      </c>
      <c r="C64" s="7">
        <v>10</v>
      </c>
      <c r="D64" s="12">
        <v>6</v>
      </c>
      <c r="E64" s="12">
        <v>21</v>
      </c>
      <c r="F64" s="12">
        <v>5</v>
      </c>
      <c r="G64" s="12">
        <v>13</v>
      </c>
      <c r="H64" s="12">
        <v>3</v>
      </c>
      <c r="I64" s="12">
        <v>12</v>
      </c>
      <c r="J64" s="12">
        <v>5</v>
      </c>
      <c r="K64" s="13">
        <v>1</v>
      </c>
    </row>
  </sheetData>
  <mergeCells count="8">
    <mergeCell ref="A1:J1"/>
    <mergeCell ref="A2:J2"/>
    <mergeCell ref="C3:D3"/>
    <mergeCell ref="E3:F3"/>
    <mergeCell ref="G3:H3"/>
    <mergeCell ref="I3:J3"/>
    <mergeCell ref="A3:A4"/>
    <mergeCell ref="B3:B4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4"/>
  <sheetViews>
    <sheetView workbookViewId="0">
      <selection activeCell="F6" sqref="F6:F64"/>
    </sheetView>
  </sheetViews>
  <sheetFormatPr defaultColWidth="9" defaultRowHeight="15"/>
  <cols>
    <col min="1" max="1" width="3.85546875" customWidth="1"/>
    <col min="2" max="2" width="26.42578125" customWidth="1"/>
    <col min="3" max="4" width="17.42578125" style="9" customWidth="1"/>
    <col min="5" max="6" width="16.85546875" style="9" customWidth="1"/>
    <col min="7" max="7" width="16.28515625" style="9" customWidth="1"/>
    <col min="8" max="8" width="12.28515625" style="9" customWidth="1"/>
    <col min="9" max="9" width="16.28515625" style="9" customWidth="1"/>
    <col min="10" max="10" width="13.7109375" style="9" customWidth="1"/>
    <col min="11" max="11" width="16.28515625" style="10" customWidth="1"/>
  </cols>
  <sheetData>
    <row r="1" spans="1:11" ht="26.25" customHeight="1">
      <c r="A1" s="73" t="s">
        <v>79</v>
      </c>
      <c r="B1" s="73"/>
      <c r="C1" s="73"/>
      <c r="D1" s="73"/>
      <c r="E1" s="73"/>
      <c r="F1" s="73"/>
      <c r="G1" s="73"/>
      <c r="H1" s="73"/>
      <c r="I1" s="73"/>
      <c r="J1" s="73"/>
      <c r="K1"/>
    </row>
    <row r="2" spans="1:11" ht="21" customHeight="1">
      <c r="A2" s="74" t="s">
        <v>119</v>
      </c>
      <c r="B2" s="74"/>
      <c r="C2" s="74"/>
      <c r="D2" s="74"/>
      <c r="E2" s="74"/>
      <c r="F2" s="74"/>
      <c r="G2" s="74"/>
      <c r="H2" s="74"/>
      <c r="I2" s="74"/>
      <c r="J2" s="74"/>
      <c r="K2"/>
    </row>
    <row r="3" spans="1:11" ht="24" customHeight="1">
      <c r="A3" s="70" t="s">
        <v>2</v>
      </c>
      <c r="B3" s="77" t="s">
        <v>3</v>
      </c>
      <c r="C3" s="63" t="s">
        <v>4</v>
      </c>
      <c r="D3" s="63"/>
      <c r="E3" s="63" t="s">
        <v>5</v>
      </c>
      <c r="F3" s="63"/>
      <c r="G3" s="63" t="s">
        <v>6</v>
      </c>
      <c r="H3" s="63"/>
      <c r="I3" s="67" t="s">
        <v>7</v>
      </c>
      <c r="J3" s="67"/>
      <c r="K3" s="19" t="s">
        <v>8</v>
      </c>
    </row>
    <row r="4" spans="1:11" ht="60" customHeight="1">
      <c r="A4" s="70"/>
      <c r="B4" s="77"/>
      <c r="C4" s="4" t="s">
        <v>93</v>
      </c>
      <c r="D4" s="4" t="s">
        <v>120</v>
      </c>
      <c r="E4" s="4" t="s">
        <v>121</v>
      </c>
      <c r="F4" s="4" t="s">
        <v>122</v>
      </c>
      <c r="G4" s="4" t="s">
        <v>123</v>
      </c>
      <c r="H4" s="4" t="s">
        <v>124</v>
      </c>
      <c r="I4" s="4" t="s">
        <v>97</v>
      </c>
      <c r="J4" s="4" t="s">
        <v>125</v>
      </c>
      <c r="K4" s="20" t="s">
        <v>126</v>
      </c>
    </row>
    <row r="5" spans="1:11" ht="30.75" customHeight="1">
      <c r="A5" s="14"/>
      <c r="B5" s="15"/>
      <c r="C5" s="3" t="s">
        <v>17</v>
      </c>
      <c r="D5" s="3" t="s">
        <v>17</v>
      </c>
      <c r="E5" s="16" t="s">
        <v>19</v>
      </c>
      <c r="F5" s="3" t="s">
        <v>17</v>
      </c>
      <c r="G5" s="16" t="s">
        <v>17</v>
      </c>
      <c r="H5" s="16" t="s">
        <v>17</v>
      </c>
      <c r="I5" s="16" t="s">
        <v>17</v>
      </c>
      <c r="J5" s="16" t="s">
        <v>17</v>
      </c>
      <c r="K5" s="21" t="s">
        <v>17</v>
      </c>
    </row>
    <row r="6" spans="1:11" ht="18.75" customHeight="1">
      <c r="A6" s="8">
        <v>1</v>
      </c>
      <c r="B6" s="17" t="s">
        <v>20</v>
      </c>
      <c r="C6" s="9">
        <v>9</v>
      </c>
      <c r="D6" s="9">
        <v>3</v>
      </c>
      <c r="E6" s="9">
        <v>19</v>
      </c>
      <c r="F6" s="9">
        <v>12</v>
      </c>
      <c r="G6" s="9">
        <v>17</v>
      </c>
      <c r="H6" s="9">
        <v>3</v>
      </c>
      <c r="I6" s="9">
        <v>5</v>
      </c>
      <c r="J6" s="9">
        <v>1</v>
      </c>
      <c r="K6" s="10">
        <v>3</v>
      </c>
    </row>
    <row r="7" spans="1:11" ht="18.75" customHeight="1">
      <c r="A7" s="8">
        <v>2</v>
      </c>
      <c r="B7" s="17" t="s">
        <v>21</v>
      </c>
      <c r="C7" s="9">
        <v>11</v>
      </c>
      <c r="D7" s="9">
        <v>4</v>
      </c>
      <c r="E7" s="9">
        <v>23</v>
      </c>
      <c r="F7" s="9">
        <v>14</v>
      </c>
      <c r="G7" s="9">
        <v>25</v>
      </c>
      <c r="H7" s="9">
        <v>4</v>
      </c>
      <c r="I7" s="9">
        <v>6</v>
      </c>
      <c r="J7" s="9">
        <v>3</v>
      </c>
      <c r="K7" s="10">
        <v>4</v>
      </c>
    </row>
    <row r="8" spans="1:11" ht="18.75" customHeight="1">
      <c r="A8" s="8">
        <v>3</v>
      </c>
      <c r="B8" s="17" t="s">
        <v>22</v>
      </c>
      <c r="C8" s="9">
        <v>9</v>
      </c>
      <c r="D8" s="9">
        <v>3</v>
      </c>
      <c r="E8" s="9">
        <v>19</v>
      </c>
      <c r="F8" s="9">
        <v>12</v>
      </c>
      <c r="G8" s="9">
        <v>22</v>
      </c>
      <c r="H8" s="9">
        <v>4</v>
      </c>
      <c r="I8" s="9">
        <v>5</v>
      </c>
      <c r="J8" s="9">
        <v>4</v>
      </c>
      <c r="K8" s="10">
        <v>3</v>
      </c>
    </row>
    <row r="9" spans="1:11" ht="18.75" customHeight="1">
      <c r="A9" s="8">
        <v>4</v>
      </c>
      <c r="B9" s="17" t="s">
        <v>23</v>
      </c>
      <c r="C9" s="9">
        <v>13</v>
      </c>
      <c r="D9" s="9">
        <v>4</v>
      </c>
      <c r="E9" s="9">
        <v>21</v>
      </c>
      <c r="F9" s="9">
        <v>16</v>
      </c>
      <c r="G9" s="9">
        <v>25</v>
      </c>
      <c r="H9" s="9">
        <v>4</v>
      </c>
      <c r="I9" s="9">
        <v>6</v>
      </c>
      <c r="J9" s="9">
        <v>4</v>
      </c>
      <c r="K9" s="10">
        <v>4</v>
      </c>
    </row>
    <row r="10" spans="1:11" ht="18.75" customHeight="1">
      <c r="A10" s="8">
        <v>5</v>
      </c>
      <c r="B10" s="17" t="s">
        <v>24</v>
      </c>
      <c r="C10" s="9">
        <v>11</v>
      </c>
      <c r="D10" s="9">
        <v>4</v>
      </c>
      <c r="E10" s="9">
        <v>21</v>
      </c>
      <c r="F10" s="9">
        <v>14</v>
      </c>
      <c r="G10" s="9">
        <v>22</v>
      </c>
      <c r="H10" s="9">
        <v>3</v>
      </c>
      <c r="I10" s="9">
        <v>5</v>
      </c>
      <c r="J10" s="9">
        <v>4</v>
      </c>
      <c r="K10" s="10">
        <v>4</v>
      </c>
    </row>
    <row r="11" spans="1:11" ht="18.75" customHeight="1">
      <c r="A11" s="8">
        <v>6</v>
      </c>
      <c r="B11" s="17" t="s">
        <v>25</v>
      </c>
      <c r="C11" s="9">
        <v>13</v>
      </c>
      <c r="D11" s="9">
        <v>4</v>
      </c>
      <c r="E11" s="9">
        <v>21</v>
      </c>
      <c r="F11" s="9">
        <v>16</v>
      </c>
      <c r="G11" s="9">
        <v>22</v>
      </c>
      <c r="H11" s="9">
        <v>4</v>
      </c>
      <c r="I11" s="9">
        <v>4</v>
      </c>
      <c r="J11" s="9">
        <v>2</v>
      </c>
      <c r="K11" s="10">
        <v>3</v>
      </c>
    </row>
    <row r="12" spans="1:11" ht="18.75" customHeight="1">
      <c r="A12" s="8">
        <v>7</v>
      </c>
      <c r="B12" s="17" t="s">
        <v>26</v>
      </c>
      <c r="C12" s="9">
        <v>9</v>
      </c>
      <c r="D12" s="9">
        <v>1</v>
      </c>
      <c r="E12" s="9">
        <v>15</v>
      </c>
      <c r="F12" s="9">
        <v>12</v>
      </c>
      <c r="G12" s="9">
        <v>26</v>
      </c>
      <c r="H12" s="9">
        <v>4</v>
      </c>
      <c r="I12" s="9">
        <v>3</v>
      </c>
      <c r="J12" s="9">
        <v>4</v>
      </c>
      <c r="K12" s="10">
        <v>3</v>
      </c>
    </row>
    <row r="13" spans="1:11" ht="18.75" customHeight="1">
      <c r="A13" s="8">
        <v>8</v>
      </c>
      <c r="B13" s="17" t="s">
        <v>27</v>
      </c>
      <c r="C13" s="9">
        <v>13</v>
      </c>
      <c r="D13" s="9">
        <v>4</v>
      </c>
      <c r="E13" s="9">
        <v>24</v>
      </c>
      <c r="F13" s="9">
        <v>16</v>
      </c>
      <c r="G13" s="9">
        <v>25</v>
      </c>
      <c r="H13" s="9">
        <v>4</v>
      </c>
      <c r="I13" s="9">
        <v>6</v>
      </c>
      <c r="J13" s="9">
        <v>4</v>
      </c>
      <c r="K13" s="10">
        <v>3</v>
      </c>
    </row>
    <row r="14" spans="1:11" ht="18.75" customHeight="1">
      <c r="A14" s="8">
        <v>9</v>
      </c>
      <c r="B14" s="17" t="s">
        <v>28</v>
      </c>
      <c r="C14" s="9">
        <v>12</v>
      </c>
      <c r="D14" s="9">
        <v>4</v>
      </c>
      <c r="E14" s="9">
        <v>17</v>
      </c>
      <c r="F14" s="9">
        <v>10</v>
      </c>
      <c r="G14" s="9">
        <v>20</v>
      </c>
      <c r="H14" s="9">
        <v>4</v>
      </c>
      <c r="I14" s="9">
        <v>4</v>
      </c>
      <c r="J14" s="9">
        <v>2</v>
      </c>
      <c r="K14" s="10">
        <v>3</v>
      </c>
    </row>
    <row r="15" spans="1:11" ht="18.75" customHeight="1">
      <c r="A15" s="8">
        <v>10</v>
      </c>
      <c r="B15" s="17" t="s">
        <v>29</v>
      </c>
      <c r="C15" s="9">
        <v>10</v>
      </c>
      <c r="D15" s="9">
        <v>3</v>
      </c>
      <c r="E15" s="9">
        <v>20</v>
      </c>
      <c r="F15" s="9">
        <v>12</v>
      </c>
      <c r="G15" s="9">
        <v>20</v>
      </c>
      <c r="H15" s="9">
        <v>3</v>
      </c>
      <c r="I15" s="9">
        <v>5</v>
      </c>
      <c r="J15" s="9">
        <v>4</v>
      </c>
      <c r="K15" s="10">
        <v>3</v>
      </c>
    </row>
    <row r="16" spans="1:11" ht="18.75" customHeight="1">
      <c r="A16" s="8">
        <v>11</v>
      </c>
      <c r="B16" s="17" t="s">
        <v>30</v>
      </c>
      <c r="C16" s="9">
        <v>13</v>
      </c>
      <c r="D16" s="9">
        <v>4</v>
      </c>
      <c r="E16" s="9">
        <v>21</v>
      </c>
      <c r="F16" s="9">
        <v>16</v>
      </c>
      <c r="G16" s="9">
        <v>26</v>
      </c>
      <c r="H16" s="9">
        <v>4</v>
      </c>
      <c r="I16" s="9">
        <v>6</v>
      </c>
      <c r="J16" s="9">
        <v>4</v>
      </c>
      <c r="K16" s="10">
        <v>4</v>
      </c>
    </row>
    <row r="17" spans="1:11" ht="18.75" customHeight="1">
      <c r="A17" s="8">
        <v>12</v>
      </c>
      <c r="B17" s="17" t="s">
        <v>31</v>
      </c>
      <c r="C17" s="9">
        <v>12</v>
      </c>
      <c r="D17" s="9">
        <v>4</v>
      </c>
      <c r="E17" s="9">
        <v>21</v>
      </c>
      <c r="F17" s="9">
        <v>16</v>
      </c>
      <c r="G17" s="9">
        <v>23</v>
      </c>
      <c r="H17" s="9">
        <v>4</v>
      </c>
      <c r="I17" s="9">
        <v>6</v>
      </c>
      <c r="J17" s="9">
        <v>4</v>
      </c>
      <c r="K17" s="10">
        <v>3</v>
      </c>
    </row>
    <row r="18" spans="1:11" ht="18.75" customHeight="1">
      <c r="A18" s="8">
        <v>13</v>
      </c>
      <c r="B18" s="17" t="s">
        <v>32</v>
      </c>
      <c r="C18" s="9">
        <v>12</v>
      </c>
      <c r="D18" s="9">
        <v>4</v>
      </c>
      <c r="E18" s="9">
        <v>22</v>
      </c>
      <c r="F18" s="9">
        <v>14</v>
      </c>
      <c r="G18" s="9">
        <v>23</v>
      </c>
      <c r="H18" s="9">
        <v>3</v>
      </c>
      <c r="I18" s="9">
        <v>5</v>
      </c>
      <c r="J18" s="9">
        <v>3</v>
      </c>
      <c r="K18" s="10">
        <v>4</v>
      </c>
    </row>
    <row r="19" spans="1:11" ht="18.75" customHeight="1">
      <c r="A19" s="8">
        <v>14</v>
      </c>
      <c r="B19" s="17" t="s">
        <v>33</v>
      </c>
      <c r="C19" s="9">
        <v>11</v>
      </c>
      <c r="D19" s="9">
        <v>3</v>
      </c>
      <c r="E19" s="9">
        <v>21</v>
      </c>
      <c r="F19" s="9">
        <v>16</v>
      </c>
      <c r="G19" s="9">
        <v>23</v>
      </c>
      <c r="H19" s="9">
        <v>4</v>
      </c>
      <c r="I19" s="9">
        <v>5</v>
      </c>
      <c r="J19" s="9">
        <v>4</v>
      </c>
      <c r="K19" s="10">
        <v>4</v>
      </c>
    </row>
    <row r="20" spans="1:11" ht="18.75" customHeight="1">
      <c r="A20" s="8">
        <v>15</v>
      </c>
      <c r="B20" s="17" t="s">
        <v>34</v>
      </c>
      <c r="C20" s="9">
        <v>11</v>
      </c>
      <c r="D20" s="9">
        <v>4</v>
      </c>
      <c r="E20" s="9">
        <v>21</v>
      </c>
      <c r="F20" s="9">
        <v>12</v>
      </c>
      <c r="G20" s="9">
        <v>21</v>
      </c>
      <c r="H20" s="9">
        <v>4</v>
      </c>
      <c r="I20" s="9">
        <v>6</v>
      </c>
      <c r="J20" s="9">
        <v>4</v>
      </c>
      <c r="K20" s="10">
        <v>4</v>
      </c>
    </row>
    <row r="21" spans="1:11" ht="18.75" customHeight="1">
      <c r="A21" s="8">
        <v>16</v>
      </c>
      <c r="B21" s="17" t="s">
        <v>35</v>
      </c>
      <c r="C21" s="9">
        <v>11</v>
      </c>
      <c r="D21" s="9">
        <v>8</v>
      </c>
      <c r="E21" s="9">
        <v>17</v>
      </c>
      <c r="F21" s="9">
        <v>8</v>
      </c>
      <c r="G21" s="9">
        <v>19</v>
      </c>
      <c r="H21" s="9">
        <v>6</v>
      </c>
      <c r="I21" s="9">
        <v>6</v>
      </c>
      <c r="J21" s="9">
        <v>3</v>
      </c>
      <c r="K21" s="10">
        <v>3</v>
      </c>
    </row>
    <row r="22" spans="1:11" ht="18.75" customHeight="1">
      <c r="A22" s="8">
        <v>17</v>
      </c>
      <c r="B22" s="17" t="s">
        <v>36</v>
      </c>
      <c r="C22" s="9">
        <v>13</v>
      </c>
      <c r="D22" s="9">
        <v>8</v>
      </c>
      <c r="E22" s="9">
        <v>24</v>
      </c>
      <c r="F22" s="9">
        <v>10</v>
      </c>
      <c r="G22" s="9">
        <v>25</v>
      </c>
      <c r="H22" s="9">
        <v>6</v>
      </c>
      <c r="I22" s="9">
        <v>6</v>
      </c>
      <c r="J22" s="9">
        <v>3</v>
      </c>
      <c r="K22" s="10">
        <v>4</v>
      </c>
    </row>
    <row r="23" spans="1:11" ht="18.75" customHeight="1">
      <c r="A23" s="8">
        <v>18</v>
      </c>
      <c r="B23" s="17" t="s">
        <v>37</v>
      </c>
      <c r="C23" s="9">
        <v>12</v>
      </c>
      <c r="D23" s="9">
        <v>9</v>
      </c>
      <c r="E23" s="9">
        <v>23</v>
      </c>
      <c r="F23" s="9">
        <v>10</v>
      </c>
      <c r="G23" s="9">
        <v>24</v>
      </c>
      <c r="H23" s="9">
        <v>5</v>
      </c>
      <c r="I23" s="9">
        <v>6</v>
      </c>
      <c r="J23" s="9">
        <v>3</v>
      </c>
      <c r="K23" s="10">
        <v>4</v>
      </c>
    </row>
    <row r="24" spans="1:11" ht="18.75" customHeight="1">
      <c r="A24" s="8">
        <v>19</v>
      </c>
      <c r="B24" s="17" t="s">
        <v>38</v>
      </c>
      <c r="C24" s="9">
        <v>13</v>
      </c>
      <c r="D24" s="9">
        <v>9</v>
      </c>
      <c r="E24" s="9">
        <v>24</v>
      </c>
      <c r="F24" s="9">
        <v>10</v>
      </c>
      <c r="G24" s="9">
        <v>26</v>
      </c>
      <c r="H24" s="9">
        <v>6</v>
      </c>
      <c r="I24" s="9">
        <v>6</v>
      </c>
      <c r="J24" s="9">
        <v>3</v>
      </c>
      <c r="K24" s="10">
        <v>4</v>
      </c>
    </row>
    <row r="25" spans="1:11" ht="18.75" customHeight="1">
      <c r="A25" s="8">
        <v>20</v>
      </c>
      <c r="B25" s="17" t="s">
        <v>39</v>
      </c>
      <c r="C25" s="9">
        <v>13</v>
      </c>
      <c r="D25" s="9">
        <v>9</v>
      </c>
      <c r="E25" s="9">
        <v>24</v>
      </c>
      <c r="F25" s="9">
        <v>10</v>
      </c>
      <c r="G25" s="9">
        <v>26</v>
      </c>
      <c r="H25" s="9">
        <v>5</v>
      </c>
      <c r="I25" s="9">
        <v>6</v>
      </c>
      <c r="J25" s="9">
        <v>3</v>
      </c>
      <c r="K25" s="10">
        <v>4</v>
      </c>
    </row>
    <row r="26" spans="1:11" ht="18.75" customHeight="1">
      <c r="A26" s="8">
        <v>21</v>
      </c>
      <c r="B26" s="17" t="s">
        <v>40</v>
      </c>
      <c r="C26" s="9">
        <v>13</v>
      </c>
      <c r="D26" s="9">
        <v>8</v>
      </c>
      <c r="E26" s="9">
        <v>23</v>
      </c>
      <c r="F26" s="9">
        <v>10</v>
      </c>
      <c r="G26" s="9">
        <v>24</v>
      </c>
      <c r="H26" s="9">
        <v>6</v>
      </c>
      <c r="I26" s="9">
        <v>6</v>
      </c>
      <c r="J26" s="9">
        <v>1</v>
      </c>
      <c r="K26" s="10">
        <v>4</v>
      </c>
    </row>
    <row r="27" spans="1:11" ht="18.75" customHeight="1">
      <c r="A27" s="8">
        <v>22</v>
      </c>
      <c r="B27" s="17" t="s">
        <v>41</v>
      </c>
      <c r="C27" s="9">
        <v>11</v>
      </c>
      <c r="D27" s="9">
        <v>8</v>
      </c>
      <c r="E27" s="9">
        <v>20</v>
      </c>
      <c r="F27" s="9">
        <v>8</v>
      </c>
      <c r="G27" s="9">
        <v>21</v>
      </c>
      <c r="H27" s="9">
        <v>4</v>
      </c>
      <c r="I27" s="9">
        <v>6</v>
      </c>
      <c r="J27" s="9">
        <v>2</v>
      </c>
      <c r="K27" s="10">
        <v>4</v>
      </c>
    </row>
    <row r="28" spans="1:11" ht="18.75" customHeight="1">
      <c r="A28" s="8">
        <v>23</v>
      </c>
      <c r="B28" s="17" t="s">
        <v>42</v>
      </c>
      <c r="C28" s="9">
        <v>13</v>
      </c>
      <c r="D28" s="9">
        <v>9</v>
      </c>
      <c r="E28" s="9">
        <v>23</v>
      </c>
      <c r="F28" s="9">
        <v>10</v>
      </c>
      <c r="G28" s="9">
        <v>26</v>
      </c>
      <c r="H28" s="9">
        <v>5</v>
      </c>
      <c r="I28" s="9">
        <v>6</v>
      </c>
      <c r="J28" s="9">
        <v>2</v>
      </c>
      <c r="K28" s="10">
        <v>3</v>
      </c>
    </row>
    <row r="29" spans="1:11" ht="18.75" customHeight="1">
      <c r="A29" s="8">
        <v>24</v>
      </c>
      <c r="B29" s="17" t="s">
        <v>43</v>
      </c>
      <c r="C29" s="9">
        <v>12</v>
      </c>
      <c r="D29" s="9">
        <v>7</v>
      </c>
      <c r="E29" s="9">
        <v>21</v>
      </c>
      <c r="F29" s="9">
        <v>8</v>
      </c>
      <c r="G29" s="9">
        <v>24</v>
      </c>
      <c r="H29" s="9">
        <v>4</v>
      </c>
      <c r="I29" s="9">
        <v>5</v>
      </c>
      <c r="J29" s="9">
        <v>3</v>
      </c>
      <c r="K29" s="10">
        <v>4</v>
      </c>
    </row>
    <row r="30" spans="1:11" ht="18.75" customHeight="1">
      <c r="A30" s="8">
        <v>25</v>
      </c>
      <c r="B30" s="17" t="s">
        <v>44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10">
        <v>0</v>
      </c>
    </row>
    <row r="31" spans="1:11" ht="18.75" customHeight="1">
      <c r="A31" s="8">
        <v>26</v>
      </c>
      <c r="B31" s="17" t="s">
        <v>45</v>
      </c>
      <c r="C31" s="9">
        <v>13</v>
      </c>
      <c r="D31" s="9">
        <v>7</v>
      </c>
      <c r="E31" s="9">
        <v>24</v>
      </c>
      <c r="F31" s="9">
        <v>10</v>
      </c>
      <c r="G31" s="9">
        <v>26</v>
      </c>
      <c r="H31" s="9">
        <v>6</v>
      </c>
      <c r="I31" s="9">
        <v>6</v>
      </c>
      <c r="J31" s="9">
        <v>3</v>
      </c>
      <c r="K31" s="10">
        <v>4</v>
      </c>
    </row>
    <row r="32" spans="1:11" ht="18.75" customHeight="1">
      <c r="A32" s="8">
        <v>27</v>
      </c>
      <c r="B32" s="17" t="s">
        <v>46</v>
      </c>
      <c r="C32" s="9">
        <v>11</v>
      </c>
      <c r="D32" s="9">
        <v>9</v>
      </c>
      <c r="E32" s="9">
        <v>22</v>
      </c>
      <c r="F32" s="9">
        <v>10</v>
      </c>
      <c r="G32" s="9">
        <v>24</v>
      </c>
      <c r="H32" s="9">
        <v>5</v>
      </c>
      <c r="I32" s="9">
        <v>5</v>
      </c>
      <c r="J32" s="9">
        <v>3</v>
      </c>
      <c r="K32" s="10">
        <v>4</v>
      </c>
    </row>
    <row r="33" spans="1:11" ht="18.75" customHeight="1">
      <c r="A33" s="8">
        <v>28</v>
      </c>
      <c r="B33" s="17" t="s">
        <v>47</v>
      </c>
      <c r="C33" s="9">
        <v>8</v>
      </c>
      <c r="D33" s="9">
        <v>5</v>
      </c>
      <c r="E33" s="9">
        <v>9</v>
      </c>
      <c r="F33" s="9">
        <v>2</v>
      </c>
      <c r="G33" s="9">
        <v>9</v>
      </c>
      <c r="H33" s="9">
        <v>2</v>
      </c>
      <c r="I33" s="9">
        <v>5</v>
      </c>
      <c r="J33" s="9">
        <v>0</v>
      </c>
      <c r="K33" s="10">
        <v>2</v>
      </c>
    </row>
    <row r="34" spans="1:11" ht="18.75" customHeight="1">
      <c r="A34" s="8">
        <v>29</v>
      </c>
      <c r="B34" s="17" t="s">
        <v>48</v>
      </c>
      <c r="C34" s="9">
        <v>12</v>
      </c>
      <c r="D34" s="9">
        <v>6</v>
      </c>
      <c r="E34" s="9">
        <v>19</v>
      </c>
      <c r="F34" s="9">
        <v>2</v>
      </c>
      <c r="G34" s="9">
        <v>21</v>
      </c>
      <c r="H34" s="9">
        <v>6</v>
      </c>
      <c r="I34" s="9">
        <v>6</v>
      </c>
      <c r="J34" s="9">
        <v>2</v>
      </c>
      <c r="K34" s="10">
        <v>3</v>
      </c>
    </row>
    <row r="35" spans="1:11" ht="18.75" customHeight="1">
      <c r="A35" s="8">
        <v>30</v>
      </c>
      <c r="B35" s="17" t="s">
        <v>49</v>
      </c>
      <c r="C35" s="9">
        <v>12</v>
      </c>
      <c r="D35" s="9">
        <v>6</v>
      </c>
      <c r="E35" s="9">
        <v>21</v>
      </c>
      <c r="F35" s="9">
        <v>4</v>
      </c>
      <c r="G35" s="9">
        <v>23</v>
      </c>
      <c r="H35" s="9">
        <v>6</v>
      </c>
      <c r="I35" s="9">
        <v>6</v>
      </c>
      <c r="J35" s="9">
        <v>3</v>
      </c>
      <c r="K35" s="10">
        <v>3</v>
      </c>
    </row>
    <row r="36" spans="1:11" ht="18.75" customHeight="1">
      <c r="A36" s="8">
        <v>31</v>
      </c>
      <c r="B36" s="17" t="s">
        <v>50</v>
      </c>
      <c r="C36" s="9">
        <v>11</v>
      </c>
      <c r="D36" s="9">
        <v>3</v>
      </c>
      <c r="E36" s="9">
        <v>19</v>
      </c>
      <c r="F36" s="9">
        <v>4</v>
      </c>
      <c r="G36" s="9">
        <v>20</v>
      </c>
      <c r="H36" s="9">
        <v>5</v>
      </c>
      <c r="I36" s="9">
        <v>6</v>
      </c>
      <c r="J36" s="9">
        <v>6</v>
      </c>
      <c r="K36" s="10">
        <v>2</v>
      </c>
    </row>
    <row r="37" spans="1:11" ht="18.75" customHeight="1">
      <c r="A37" s="8">
        <v>32</v>
      </c>
      <c r="B37" s="17" t="s">
        <v>51</v>
      </c>
      <c r="C37" s="9">
        <v>11</v>
      </c>
      <c r="D37" s="9">
        <v>3</v>
      </c>
      <c r="E37" s="9">
        <v>19</v>
      </c>
      <c r="F37" s="9">
        <v>6</v>
      </c>
      <c r="G37" s="9">
        <v>22</v>
      </c>
      <c r="H37" s="9">
        <v>6</v>
      </c>
      <c r="I37" s="9">
        <v>6</v>
      </c>
      <c r="J37" s="9">
        <v>6</v>
      </c>
      <c r="K37" s="10">
        <v>2</v>
      </c>
    </row>
    <row r="38" spans="1:11" ht="18.75" customHeight="1">
      <c r="A38" s="8">
        <v>33</v>
      </c>
      <c r="B38" s="17" t="s">
        <v>52</v>
      </c>
      <c r="C38" s="9">
        <v>13</v>
      </c>
      <c r="D38" s="9">
        <v>4</v>
      </c>
      <c r="E38" s="9">
        <v>20</v>
      </c>
      <c r="F38" s="9">
        <v>8</v>
      </c>
      <c r="G38" s="9">
        <v>23</v>
      </c>
      <c r="H38" s="9">
        <v>4</v>
      </c>
      <c r="I38" s="9">
        <v>6</v>
      </c>
      <c r="J38" s="9">
        <v>6</v>
      </c>
      <c r="K38" s="10">
        <v>3</v>
      </c>
    </row>
    <row r="39" spans="1:11" ht="18.75" customHeight="1">
      <c r="A39" s="8">
        <v>34</v>
      </c>
      <c r="B39" s="17" t="s">
        <v>53</v>
      </c>
      <c r="C39" s="9">
        <v>10</v>
      </c>
      <c r="D39" s="9">
        <v>2</v>
      </c>
      <c r="E39" s="9">
        <v>19</v>
      </c>
      <c r="F39" s="9">
        <v>6</v>
      </c>
      <c r="G39" s="9">
        <v>20</v>
      </c>
      <c r="H39" s="9">
        <v>7</v>
      </c>
      <c r="I39" s="9">
        <v>6</v>
      </c>
      <c r="J39" s="9">
        <v>6</v>
      </c>
      <c r="K39" s="10">
        <v>2</v>
      </c>
    </row>
    <row r="40" spans="1:11" ht="18.75" customHeight="1">
      <c r="A40" s="8">
        <v>35</v>
      </c>
      <c r="B40" s="17" t="s">
        <v>54</v>
      </c>
      <c r="C40" s="9">
        <v>12</v>
      </c>
      <c r="D40" s="9">
        <v>4</v>
      </c>
      <c r="E40" s="9">
        <v>23</v>
      </c>
      <c r="F40" s="9">
        <v>8</v>
      </c>
      <c r="G40" s="9">
        <v>25</v>
      </c>
      <c r="H40" s="9">
        <v>5</v>
      </c>
      <c r="I40" s="9">
        <v>6</v>
      </c>
      <c r="J40" s="9">
        <v>6</v>
      </c>
      <c r="K40" s="10">
        <v>4</v>
      </c>
    </row>
    <row r="41" spans="1:11" ht="18.75" customHeight="1">
      <c r="A41" s="8">
        <v>36</v>
      </c>
      <c r="B41" s="17" t="s">
        <v>55</v>
      </c>
      <c r="C41" s="9">
        <v>13</v>
      </c>
      <c r="D41" s="9">
        <v>3</v>
      </c>
      <c r="E41" s="9">
        <v>17</v>
      </c>
      <c r="F41" s="9">
        <v>2</v>
      </c>
      <c r="G41" s="9">
        <v>21</v>
      </c>
      <c r="H41" s="9">
        <v>1</v>
      </c>
      <c r="I41" s="9">
        <v>6</v>
      </c>
      <c r="J41" s="9">
        <v>6</v>
      </c>
      <c r="K41" s="10">
        <v>4</v>
      </c>
    </row>
    <row r="42" spans="1:11" ht="18.75" customHeight="1">
      <c r="A42" s="8">
        <v>37</v>
      </c>
      <c r="B42" s="17" t="s">
        <v>56</v>
      </c>
      <c r="C42" s="9">
        <v>8</v>
      </c>
      <c r="D42" s="9">
        <v>4</v>
      </c>
      <c r="E42" s="9">
        <v>16</v>
      </c>
      <c r="F42" s="9">
        <v>8</v>
      </c>
      <c r="G42" s="9">
        <v>19</v>
      </c>
      <c r="H42" s="9">
        <v>5</v>
      </c>
      <c r="I42" s="9">
        <v>2</v>
      </c>
      <c r="J42" s="9">
        <v>6</v>
      </c>
      <c r="K42" s="10">
        <v>3</v>
      </c>
    </row>
    <row r="43" spans="1:11" ht="18.75" customHeight="1">
      <c r="A43" s="8">
        <v>38</v>
      </c>
      <c r="B43" s="17" t="s">
        <v>57</v>
      </c>
      <c r="C43" s="9">
        <v>11</v>
      </c>
      <c r="D43" s="9">
        <v>4</v>
      </c>
      <c r="E43" s="9">
        <v>21</v>
      </c>
      <c r="F43" s="9">
        <v>0</v>
      </c>
      <c r="G43" s="9">
        <v>21</v>
      </c>
      <c r="H43" s="9">
        <v>5</v>
      </c>
      <c r="I43" s="9">
        <v>6</v>
      </c>
      <c r="J43" s="9">
        <v>6</v>
      </c>
      <c r="K43" s="10">
        <v>3</v>
      </c>
    </row>
    <row r="44" spans="1:11" ht="18.75" customHeight="1">
      <c r="A44" s="8">
        <v>39</v>
      </c>
      <c r="B44" s="17" t="s">
        <v>58</v>
      </c>
      <c r="C44" s="9">
        <v>10</v>
      </c>
      <c r="D44" s="9">
        <v>4</v>
      </c>
      <c r="E44" s="9">
        <v>16</v>
      </c>
      <c r="F44" s="9">
        <v>8</v>
      </c>
      <c r="G44" s="9">
        <v>22</v>
      </c>
      <c r="H44" s="9">
        <v>7</v>
      </c>
      <c r="I44" s="9">
        <v>6</v>
      </c>
      <c r="J44" s="9">
        <v>6</v>
      </c>
      <c r="K44" s="10">
        <v>4</v>
      </c>
    </row>
    <row r="45" spans="1:11" ht="18.75" customHeight="1">
      <c r="A45" s="8">
        <v>40</v>
      </c>
      <c r="B45" s="17" t="s">
        <v>59</v>
      </c>
      <c r="C45" s="9">
        <v>12</v>
      </c>
      <c r="D45" s="9">
        <v>4</v>
      </c>
      <c r="E45" s="9">
        <v>21</v>
      </c>
      <c r="F45" s="9">
        <v>8</v>
      </c>
      <c r="G45" s="9">
        <v>24</v>
      </c>
      <c r="H45" s="9">
        <v>6</v>
      </c>
      <c r="I45" s="9">
        <v>6</v>
      </c>
      <c r="J45" s="9">
        <v>6</v>
      </c>
      <c r="K45" s="10">
        <v>4</v>
      </c>
    </row>
    <row r="46" spans="1:11" ht="18.75" customHeight="1">
      <c r="A46" s="8">
        <v>41</v>
      </c>
      <c r="B46" s="17" t="s">
        <v>60</v>
      </c>
      <c r="C46" s="9">
        <v>13</v>
      </c>
      <c r="D46" s="9">
        <v>4</v>
      </c>
      <c r="E46" s="9">
        <v>23</v>
      </c>
      <c r="F46" s="9">
        <v>8</v>
      </c>
      <c r="G46" s="9">
        <v>24</v>
      </c>
      <c r="H46" s="9">
        <v>8</v>
      </c>
      <c r="I46" s="9">
        <v>6</v>
      </c>
      <c r="J46" s="9">
        <v>6</v>
      </c>
      <c r="K46" s="10">
        <v>2</v>
      </c>
    </row>
    <row r="47" spans="1:11" ht="18.75" customHeight="1">
      <c r="A47" s="8">
        <v>42</v>
      </c>
      <c r="B47" s="17" t="s">
        <v>61</v>
      </c>
      <c r="C47" s="9">
        <v>13</v>
      </c>
      <c r="D47" s="9">
        <v>4</v>
      </c>
      <c r="E47" s="9">
        <v>24</v>
      </c>
      <c r="F47" s="9">
        <v>8</v>
      </c>
      <c r="G47" s="9">
        <v>26</v>
      </c>
      <c r="H47" s="9">
        <v>8</v>
      </c>
      <c r="I47" s="9">
        <v>6</v>
      </c>
      <c r="J47" s="9">
        <v>6</v>
      </c>
      <c r="K47" s="10">
        <v>4</v>
      </c>
    </row>
    <row r="48" spans="1:11" ht="18.75" customHeight="1">
      <c r="A48" s="8">
        <v>43</v>
      </c>
      <c r="B48" s="17" t="s">
        <v>62</v>
      </c>
      <c r="C48" s="9">
        <v>12</v>
      </c>
      <c r="D48" s="9">
        <v>2</v>
      </c>
      <c r="E48" s="9">
        <v>21</v>
      </c>
      <c r="F48" s="9">
        <v>8</v>
      </c>
      <c r="G48" s="9">
        <v>24</v>
      </c>
      <c r="H48" s="9">
        <v>6</v>
      </c>
      <c r="I48" s="9">
        <v>6</v>
      </c>
      <c r="J48" s="9">
        <v>6</v>
      </c>
      <c r="K48" s="10">
        <v>3</v>
      </c>
    </row>
    <row r="49" spans="1:11" ht="18.75" customHeight="1">
      <c r="A49" s="8">
        <v>44</v>
      </c>
      <c r="B49" s="17" t="s">
        <v>63</v>
      </c>
      <c r="C49" s="9">
        <v>12</v>
      </c>
      <c r="D49" s="9">
        <v>4</v>
      </c>
      <c r="E49" s="9">
        <v>21</v>
      </c>
      <c r="F49" s="9">
        <v>8</v>
      </c>
      <c r="G49" s="9">
        <v>24</v>
      </c>
      <c r="H49" s="9">
        <v>7</v>
      </c>
      <c r="I49" s="9">
        <v>6</v>
      </c>
      <c r="J49" s="9">
        <v>6</v>
      </c>
      <c r="K49" s="10">
        <v>3</v>
      </c>
    </row>
    <row r="50" spans="1:11" ht="18.75" customHeight="1">
      <c r="A50" s="8">
        <v>45</v>
      </c>
      <c r="B50" s="17" t="s">
        <v>64</v>
      </c>
      <c r="C50" s="9">
        <v>12</v>
      </c>
      <c r="D50" s="9">
        <v>4</v>
      </c>
      <c r="E50" s="9">
        <v>21</v>
      </c>
      <c r="F50" s="9">
        <v>8</v>
      </c>
      <c r="G50" s="9">
        <v>24</v>
      </c>
      <c r="H50" s="9">
        <v>7</v>
      </c>
      <c r="I50" s="9">
        <v>6</v>
      </c>
      <c r="J50" s="9">
        <v>6</v>
      </c>
      <c r="K50" s="10">
        <v>4</v>
      </c>
    </row>
    <row r="51" spans="1:11" ht="18.75" customHeight="1">
      <c r="A51" s="8">
        <v>46</v>
      </c>
      <c r="B51" s="17" t="s">
        <v>65</v>
      </c>
      <c r="C51" s="9">
        <v>11</v>
      </c>
      <c r="D51" s="9">
        <v>3</v>
      </c>
      <c r="E51" s="9">
        <v>21</v>
      </c>
      <c r="F51" s="9">
        <v>10</v>
      </c>
      <c r="G51" s="9">
        <v>25</v>
      </c>
      <c r="H51" s="9">
        <v>5</v>
      </c>
      <c r="I51" s="9">
        <v>6</v>
      </c>
      <c r="J51" s="9">
        <v>7</v>
      </c>
      <c r="K51" s="10">
        <v>2</v>
      </c>
    </row>
    <row r="52" spans="1:11" ht="18.75" customHeight="1">
      <c r="A52" s="8">
        <v>47</v>
      </c>
      <c r="B52" s="17" t="s">
        <v>66</v>
      </c>
      <c r="C52" s="9">
        <v>12</v>
      </c>
      <c r="D52" s="9">
        <v>4</v>
      </c>
      <c r="E52" s="9">
        <v>23</v>
      </c>
      <c r="F52" s="9">
        <v>6</v>
      </c>
      <c r="G52" s="9">
        <v>23</v>
      </c>
      <c r="H52" s="9">
        <v>5</v>
      </c>
      <c r="I52" s="9">
        <v>5</v>
      </c>
      <c r="J52" s="9">
        <v>8</v>
      </c>
      <c r="K52" s="10">
        <v>4</v>
      </c>
    </row>
    <row r="53" spans="1:11" ht="18.75" customHeight="1">
      <c r="A53" s="8">
        <v>48</v>
      </c>
      <c r="B53" s="17" t="s">
        <v>67</v>
      </c>
      <c r="C53" s="9">
        <v>13</v>
      </c>
      <c r="D53" s="9">
        <v>4</v>
      </c>
      <c r="E53" s="9">
        <v>24</v>
      </c>
      <c r="F53" s="9">
        <v>6</v>
      </c>
      <c r="G53" s="9">
        <v>26</v>
      </c>
      <c r="H53" s="9">
        <v>5</v>
      </c>
      <c r="I53" s="9">
        <v>6</v>
      </c>
      <c r="J53" s="9">
        <v>8</v>
      </c>
      <c r="K53" s="10">
        <v>4</v>
      </c>
    </row>
    <row r="54" spans="1:11" ht="18.75" customHeight="1">
      <c r="A54" s="8">
        <v>49</v>
      </c>
      <c r="B54" s="17" t="s">
        <v>68</v>
      </c>
      <c r="C54" s="9">
        <v>13</v>
      </c>
      <c r="D54" s="9">
        <v>4</v>
      </c>
      <c r="E54" s="9">
        <v>23</v>
      </c>
      <c r="F54" s="9">
        <v>8</v>
      </c>
      <c r="G54" s="9">
        <v>25</v>
      </c>
      <c r="H54" s="9">
        <v>5</v>
      </c>
      <c r="I54" s="9">
        <v>6</v>
      </c>
      <c r="J54" s="9">
        <v>8</v>
      </c>
      <c r="K54" s="10">
        <v>4</v>
      </c>
    </row>
    <row r="55" spans="1:11" ht="18.75" customHeight="1">
      <c r="A55" s="8">
        <v>50</v>
      </c>
      <c r="B55" s="17" t="s">
        <v>69</v>
      </c>
      <c r="C55" s="9">
        <v>10</v>
      </c>
      <c r="D55" s="9">
        <v>4</v>
      </c>
      <c r="E55" s="9">
        <v>20</v>
      </c>
      <c r="F55" s="9">
        <v>10</v>
      </c>
      <c r="G55" s="9">
        <v>23</v>
      </c>
      <c r="H55" s="9">
        <v>4</v>
      </c>
      <c r="I55" s="9">
        <v>6</v>
      </c>
      <c r="J55" s="9">
        <v>7</v>
      </c>
      <c r="K55" s="10">
        <v>4</v>
      </c>
    </row>
    <row r="56" spans="1:11" ht="18.75" customHeight="1">
      <c r="A56" s="8">
        <v>51</v>
      </c>
      <c r="B56" s="17" t="s">
        <v>70</v>
      </c>
      <c r="C56" s="9">
        <v>12</v>
      </c>
      <c r="D56" s="9">
        <v>4</v>
      </c>
      <c r="E56" s="9">
        <v>22</v>
      </c>
      <c r="F56" s="9">
        <v>8</v>
      </c>
      <c r="G56" s="9">
        <v>24</v>
      </c>
      <c r="H56" s="9">
        <v>4</v>
      </c>
      <c r="I56" s="9">
        <v>6</v>
      </c>
      <c r="J56" s="9">
        <v>8</v>
      </c>
      <c r="K56" s="10">
        <v>4</v>
      </c>
    </row>
    <row r="57" spans="1:11" ht="18.75" customHeight="1">
      <c r="A57" s="8">
        <v>52</v>
      </c>
      <c r="B57" s="17" t="s">
        <v>71</v>
      </c>
      <c r="C57" s="9">
        <v>13</v>
      </c>
      <c r="D57" s="9">
        <v>4</v>
      </c>
      <c r="E57" s="9">
        <v>21</v>
      </c>
      <c r="F57" s="9">
        <v>10</v>
      </c>
      <c r="G57" s="9">
        <v>22</v>
      </c>
      <c r="H57" s="9">
        <v>3</v>
      </c>
      <c r="I57" s="9">
        <v>6</v>
      </c>
      <c r="J57" s="9">
        <v>8</v>
      </c>
      <c r="K57" s="10">
        <v>3</v>
      </c>
    </row>
    <row r="58" spans="1:11" ht="18.75" customHeight="1">
      <c r="A58" s="8">
        <v>53</v>
      </c>
      <c r="B58" s="17" t="s">
        <v>72</v>
      </c>
      <c r="C58" s="9">
        <v>12</v>
      </c>
      <c r="D58" s="9">
        <v>4</v>
      </c>
      <c r="E58" s="9">
        <v>24</v>
      </c>
      <c r="F58" s="9">
        <v>10</v>
      </c>
      <c r="G58" s="9">
        <v>26</v>
      </c>
      <c r="H58" s="9">
        <v>5</v>
      </c>
      <c r="I58" s="9">
        <v>6</v>
      </c>
      <c r="J58" s="9">
        <v>8</v>
      </c>
      <c r="K58" s="10">
        <v>4</v>
      </c>
    </row>
    <row r="59" spans="1:11" ht="25.5" customHeight="1">
      <c r="A59" s="8">
        <v>54</v>
      </c>
      <c r="B59" s="18" t="s">
        <v>73</v>
      </c>
      <c r="C59" s="9">
        <v>13</v>
      </c>
      <c r="D59" s="9">
        <v>4</v>
      </c>
      <c r="E59" s="9">
        <v>23</v>
      </c>
      <c r="F59" s="9">
        <v>10</v>
      </c>
      <c r="G59" s="9">
        <v>25</v>
      </c>
      <c r="H59" s="9">
        <v>4</v>
      </c>
      <c r="I59" s="9">
        <v>6</v>
      </c>
      <c r="J59" s="9">
        <v>8</v>
      </c>
      <c r="K59" s="10">
        <v>3</v>
      </c>
    </row>
    <row r="60" spans="1:11" ht="18.75" customHeight="1">
      <c r="A60" s="8">
        <v>55</v>
      </c>
      <c r="B60" s="17" t="s">
        <v>74</v>
      </c>
      <c r="C60" s="9">
        <v>9</v>
      </c>
      <c r="D60" s="9">
        <v>4</v>
      </c>
      <c r="E60" s="9">
        <v>17</v>
      </c>
      <c r="F60" s="9">
        <v>4</v>
      </c>
      <c r="G60" s="9">
        <v>17</v>
      </c>
      <c r="H60" s="9">
        <v>2</v>
      </c>
      <c r="I60" s="9">
        <v>4</v>
      </c>
      <c r="J60" s="9">
        <v>5</v>
      </c>
      <c r="K60" s="10">
        <v>1</v>
      </c>
    </row>
    <row r="61" spans="1:11" ht="18.75" customHeight="1">
      <c r="A61" s="8">
        <v>56</v>
      </c>
      <c r="B61" s="17" t="s">
        <v>75</v>
      </c>
      <c r="C61" s="9">
        <v>9</v>
      </c>
      <c r="D61" s="9">
        <v>3</v>
      </c>
      <c r="E61" s="9">
        <v>14</v>
      </c>
      <c r="F61" s="9">
        <v>8</v>
      </c>
      <c r="G61" s="9">
        <v>17</v>
      </c>
      <c r="H61" s="9">
        <v>2</v>
      </c>
      <c r="I61" s="9">
        <v>6</v>
      </c>
      <c r="J61" s="9">
        <v>6</v>
      </c>
      <c r="K61" s="10">
        <v>3</v>
      </c>
    </row>
    <row r="62" spans="1:11" ht="18.75" customHeight="1">
      <c r="A62" s="8">
        <v>57</v>
      </c>
      <c r="B62" s="17" t="s">
        <v>76</v>
      </c>
      <c r="C62" s="9">
        <v>9</v>
      </c>
      <c r="D62" s="9">
        <v>4</v>
      </c>
      <c r="E62" s="9">
        <v>22</v>
      </c>
      <c r="F62" s="9">
        <v>8</v>
      </c>
      <c r="G62" s="9">
        <v>22</v>
      </c>
      <c r="H62" s="9">
        <v>5</v>
      </c>
      <c r="I62" s="9">
        <v>5</v>
      </c>
      <c r="J62" s="9">
        <v>7</v>
      </c>
      <c r="K62" s="10">
        <v>3</v>
      </c>
    </row>
    <row r="63" spans="1:11" ht="18.75" customHeight="1">
      <c r="A63" s="8">
        <v>58</v>
      </c>
      <c r="B63" s="17" t="s">
        <v>77</v>
      </c>
      <c r="C63" s="9">
        <v>10</v>
      </c>
      <c r="D63" s="9">
        <v>4</v>
      </c>
      <c r="E63" s="9">
        <v>21</v>
      </c>
      <c r="F63" s="9">
        <v>8</v>
      </c>
      <c r="G63" s="9">
        <v>22</v>
      </c>
      <c r="H63" s="9">
        <v>4</v>
      </c>
      <c r="I63" s="9">
        <v>6</v>
      </c>
      <c r="J63" s="9">
        <v>8</v>
      </c>
      <c r="K63" s="10">
        <v>4</v>
      </c>
    </row>
    <row r="64" spans="1:11" ht="18.75" customHeight="1">
      <c r="A64" s="8">
        <v>59</v>
      </c>
      <c r="B64" s="17" t="s">
        <v>78</v>
      </c>
      <c r="C64" s="9">
        <v>11</v>
      </c>
      <c r="D64" s="9">
        <v>4</v>
      </c>
      <c r="E64" s="9">
        <v>19</v>
      </c>
      <c r="F64" s="9">
        <v>8</v>
      </c>
      <c r="G64" s="9">
        <v>25</v>
      </c>
      <c r="H64" s="9">
        <v>5</v>
      </c>
      <c r="I64" s="9">
        <v>5</v>
      </c>
      <c r="J64" s="9">
        <v>8</v>
      </c>
      <c r="K64" s="10">
        <v>4</v>
      </c>
    </row>
  </sheetData>
  <mergeCells count="8">
    <mergeCell ref="A1:J1"/>
    <mergeCell ref="A2:J2"/>
    <mergeCell ref="C3:D3"/>
    <mergeCell ref="E3:F3"/>
    <mergeCell ref="G3:H3"/>
    <mergeCell ref="I3:J3"/>
    <mergeCell ref="A3:A4"/>
    <mergeCell ref="B3:B4"/>
  </mergeCells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0F89A-E916-433B-B5CA-3EF035D4C6AD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MAY-AUG</vt:lpstr>
      <vt:lpstr>Sheet1</vt:lpstr>
      <vt:lpstr>SEP</vt:lpstr>
      <vt:lpstr>OCT</vt:lpstr>
      <vt:lpstr>MAY-OCT</vt:lpstr>
      <vt:lpstr>C novdec</vt:lpstr>
      <vt:lpstr>NOV</vt:lpstr>
      <vt:lpstr>DEC24</vt:lpstr>
      <vt:lpstr>Sheet5</vt:lpstr>
      <vt:lpstr>MAY2024-DEC2024</vt:lpstr>
      <vt:lpstr>C</vt:lpstr>
      <vt:lpstr>JAN25</vt:lpstr>
      <vt:lpstr>FEB25</vt:lpstr>
      <vt:lpstr>CALCULATION</vt:lpstr>
      <vt:lpstr>MAY24-FEB25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office02</cp:lastModifiedBy>
  <cp:lastPrinted>2025-03-19T06:13:39Z</cp:lastPrinted>
  <dcterms:created xsi:type="dcterms:W3CDTF">2006-09-16T00:00:00Z</dcterms:created>
  <dcterms:modified xsi:type="dcterms:W3CDTF">2025-03-19T06:24:35Z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5433E4B8D70944DC9472AD2BCF30BF4C_12</vt:lpwstr>
  </property>
  <property fmtid="{D5CDD505-2E9C-101B-9397-08002B2CF9AE}" pid="3" name="KSOProductBuildVer">
    <vt:lpwstr>1033-12.2.0.19805</vt:lpwstr>
  </property>
</Properties>
</file>